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autoCompressPictures="0"/>
  <mc:AlternateContent xmlns:mc="http://schemas.openxmlformats.org/markup-compatibility/2006">
    <mc:Choice Requires="x15">
      <x15ac:absPath xmlns:x15ac="http://schemas.microsoft.com/office/spreadsheetml/2010/11/ac" url="/Users/didier/Desktop/"/>
    </mc:Choice>
  </mc:AlternateContent>
  <xr:revisionPtr revIDLastSave="0" documentId="13_ncr:1_{25A7CB99-CF32-B94F-8D50-59120E96C022}" xr6:coauthVersionLast="45" xr6:coauthVersionMax="45" xr10:uidLastSave="{00000000-0000-0000-0000-000000000000}"/>
  <bookViews>
    <workbookView xWindow="920" yWindow="520" windowWidth="32000" windowHeight="18280" tabRatio="800" xr2:uid="{00000000-000D-0000-FFFF-FFFF00000000}"/>
  </bookViews>
  <sheets>
    <sheet name="Fiche guide" sheetId="49" r:id="rId1"/>
    <sheet name="Préambule" sheetId="55" r:id="rId2"/>
    <sheet name="CARTE MENTALE" sheetId="56" r:id="rId3"/>
    <sheet name="Événements" sheetId="2" r:id="rId4"/>
    <sheet name="APS" sheetId="47" r:id="rId5"/>
    <sheet name="CYCLE 2" sheetId="48" r:id="rId6"/>
    <sheet name="Parcours éducatifs" sheetId="53" r:id="rId7"/>
  </sheets>
  <externalReferences>
    <externalReference r:id="rId8"/>
    <externalReference r:id="rId9"/>
    <externalReference r:id="rId10"/>
    <externalReference r:id="rId11"/>
  </externalReferences>
  <definedNames>
    <definedName name="_per1" localSheetId="6">'[1]CYCLE 3 ter'!$C$7:$C$24</definedName>
    <definedName name="_per1" localSheetId="1">'[2]CYCLE 2'!$C$7:$C$13</definedName>
    <definedName name="_per1">'CYCLE 2'!$C$7:$C$19</definedName>
    <definedName name="_per2" localSheetId="6">'[1]CYCLE 3 ter'!$D$7:$D$24</definedName>
    <definedName name="_per2" localSheetId="1">'[2]CYCLE 2'!$D$7:$D$13</definedName>
    <definedName name="_per2">'CYCLE 2'!$D$7:$D$19</definedName>
    <definedName name="_per3" localSheetId="6">'[1]CYCLE 3 ter'!$E$7:$E$24</definedName>
    <definedName name="_per3" localSheetId="1">'[2]CYCLE 2'!$E$7:$E$13</definedName>
    <definedName name="_per3">'CYCLE 2'!$E$7:$E$19</definedName>
    <definedName name="_per4" localSheetId="6">'[1]CYCLE 3 ter'!$F$7:$F$24</definedName>
    <definedName name="_per4" localSheetId="1">'[2]CYCLE 2'!$F$7:$F$13</definedName>
    <definedName name="_per4">'CYCLE 2'!$F$7:$F$19</definedName>
    <definedName name="_per5" localSheetId="6">'[1]CYCLE 3 ter'!$G$7:$G$24</definedName>
    <definedName name="_per5" localSheetId="1">'[2]CYCLE 2'!$G$7:$G$13</definedName>
    <definedName name="_per5">'CYCLE 2'!$G$7:$G$19</definedName>
    <definedName name="_per6" localSheetId="6">'[1]CYCLE 3 ter'!$H$7:$H$24</definedName>
    <definedName name="_per6" localSheetId="1">'[2]CYCLE 2'!$H$7:$H$13</definedName>
    <definedName name="_per6">'CYCLE 2'!$H$7:$H$19</definedName>
    <definedName name="_per7" localSheetId="6">'[1]CYCLE 3 ter'!$I$7:$I$24</definedName>
    <definedName name="_per7" localSheetId="1">'[2]CYCLE 2'!$I$7:$I$13</definedName>
    <definedName name="_per7">'CYCLE 2'!$I$7:$I$19</definedName>
    <definedName name="activites">[1]APS!$C$15:$C$77</definedName>
    <definedName name="an_scol" localSheetId="6">[1]Événements!$N$56:$N$68</definedName>
    <definedName name="an_scol" localSheetId="1">[2]Événements!$N$56:$N$62</definedName>
    <definedName name="an_scol">Événements!$N$56:$N$68</definedName>
    <definedName name="annee" localSheetId="6">[1]Événements!$B$5</definedName>
    <definedName name="annee" localSheetId="1">[2]Événements!$B$5</definedName>
    <definedName name="annee">Événements!$B$5</definedName>
    <definedName name="circ" localSheetId="6">[1]Événements!$B$3</definedName>
    <definedName name="circ" localSheetId="1">[2]Événements!$B$3</definedName>
    <definedName name="circ">Événements!$B$3</definedName>
    <definedName name="clas_nom" localSheetId="6">[1]Événements!$N$53:$N$55</definedName>
    <definedName name="clas_nom" localSheetId="1">[3]Événements!$N$53:$N$55</definedName>
    <definedName name="clas_nom">Événements!$N$52:$N$54</definedName>
    <definedName name="classe_e" localSheetId="6">[1]Événements!$N$10:$N$20</definedName>
    <definedName name="classe_e" localSheetId="1">[2]Événements!$N$10:$N$20</definedName>
    <definedName name="classe_e">Événements!$N$10:$N$20</definedName>
    <definedName name="classe_e_nom" localSheetId="6">#REF!</definedName>
    <definedName name="classe_e_nom" localSheetId="1">'[2]CYCLE 2'!$C$4</definedName>
    <definedName name="classe_e_nom">'CYCLE 2'!$C$4</definedName>
    <definedName name="Classe_Nom">Événements!$N$52:$N$54</definedName>
    <definedName name="classes">Événements!$N$10:$N$21</definedName>
    <definedName name="comp_01" localSheetId="6">[1]APS!$A$4:$A$12</definedName>
    <definedName name="comp_01" localSheetId="1">[2]APS!$A$4:$A$11</definedName>
    <definedName name="comp_01">APS!$A$4:$A$12</definedName>
    <definedName name="comp_01_APS" localSheetId="1">[2]APS!$F$4:$F$30</definedName>
    <definedName name="comp_01_APS">APS!$F$4:$F$30</definedName>
    <definedName name="comp_01_APS_dyn">[4]Listes!$A$3:OFFSET([4]Listes!$A$3,COUNTA([4]Listes!$A$1:$A$65536)-2,0)</definedName>
    <definedName name="comp_01_dyn">[4]Listes!$A$3:OFFSET([4]Listes!$A$3,COUNTA([4]Listes!$A$1:$A$65536)-2,0)</definedName>
    <definedName name="comp_02" localSheetId="6">[1]APS!$B$4:$B$12</definedName>
    <definedName name="comp_02" localSheetId="1">[2]APS!$B$4:$B$11</definedName>
    <definedName name="comp_02">APS!$B$4:$B$12</definedName>
    <definedName name="comp_02_APS" localSheetId="1">[2]APS!$G$4:$G$30</definedName>
    <definedName name="comp_02_APS">APS!$G$4:$G$30</definedName>
    <definedName name="comp_02_APS_dyn">[4]Listes!$B$3:OFFSET([4]Listes!$B$3,COUNTA([4]Listes!$B$1:$B$65536)-2,0)</definedName>
    <definedName name="comp_02_dyn">[4]Listes!$B$3:OFFSET([4]Listes!$B$3,COUNTA([4]Listes!$B$1:$B$65536)-2,0)</definedName>
    <definedName name="comp_03" localSheetId="6">[1]APS!$C$4:$C$12</definedName>
    <definedName name="comp_03" localSheetId="1">[2]APS!$C$4:$C$11</definedName>
    <definedName name="comp_03">APS!$C$4:$C$12</definedName>
    <definedName name="comp_03_APS" localSheetId="1">[2]APS!$H$4:$H$30</definedName>
    <definedName name="comp_03_APS">APS!$H$4:$H$30</definedName>
    <definedName name="comp_03_APS_dyn">[4]Listes!$C$3:OFFSET([4]Listes!$C$3,COUNTA([4]Listes!$C$1:$C$65536)-2,0)</definedName>
    <definedName name="comp_03_dyn">[4]Listes!$C$3:OFFSET([4]Listes!$C$3,COUNTA([4]Listes!$C$1:$C$65536)-2,0)</definedName>
    <definedName name="comp_04" localSheetId="6">[1]APS!$D$4:$D$12</definedName>
    <definedName name="comp_04" localSheetId="1">[2]APS!$D$4:$D$11</definedName>
    <definedName name="comp_04">APS!$D$4:$D$12</definedName>
    <definedName name="comp_04_APS" localSheetId="1">[2]APS!$I$4:$I$30</definedName>
    <definedName name="comp_04_APS">APS!$I$4:$I$30</definedName>
    <definedName name="comp_04_APS_dyn">[4]Listes!$D$3:OFFSET([4]Listes!$D$3,COUNTA([4]Listes!$D$1:$D$65536)-2,0)</definedName>
    <definedName name="comp_04_dyn">[4]Listes!$D$3:OFFSET([4]Listes!$D$3,COUNTA([4]Listes!$D$1:$D$65536)-2,0)</definedName>
    <definedName name="comp1" localSheetId="6">#REF!</definedName>
    <definedName name="comp1" localSheetId="1">'[2]CYCLE 2'!$C$24:$I$24</definedName>
    <definedName name="comp1">'CYCLE 2'!$C$34:$I$34</definedName>
    <definedName name="comp2" localSheetId="6">#REF!</definedName>
    <definedName name="comp2" localSheetId="1">'[2]CYCLE 2'!$C$25:$I$25</definedName>
    <definedName name="comp2">'CYCLE 2'!$C$35:$I$35</definedName>
    <definedName name="comp3" localSheetId="6">#REF!</definedName>
    <definedName name="comp3" localSheetId="1">'[2]CYCLE 2'!$C$26:$I$26</definedName>
    <definedName name="comp3">'CYCLE 2'!$C$36:$I$36</definedName>
    <definedName name="comp4" localSheetId="6">#REF!</definedName>
    <definedName name="comp4" localSheetId="1">'[2]CYCLE 2'!$C$27:$I$27</definedName>
    <definedName name="comp4">'CYCLE 2'!$C$37:$I$37</definedName>
    <definedName name="cycles">Événements!$N$42:$N$48</definedName>
    <definedName name="ecole" localSheetId="6">[1]Événements!$B$4</definedName>
    <definedName name="ecole" localSheetId="1">[2]Événements!$B$4</definedName>
    <definedName name="ecole">Événements!$B$4</definedName>
    <definedName name="ecole_ec" localSheetId="6">[1]Événements!$N$50:$N$51</definedName>
    <definedName name="ecole_ec" localSheetId="1">[2]Événements!$N$50:$N$51</definedName>
    <definedName name="ecole_ec">Événements!$N$50:$N$51</definedName>
    <definedName name="_xlnm.Print_Titles" localSheetId="6">'Parcours éducatifs'!$A:$C</definedName>
    <definedName name="num_comp" localSheetId="1">[2]Événements!$N$3:$N$8</definedName>
    <definedName name="num_comp">Événements!$N$3:$N$8</definedName>
    <definedName name="parc_japprends">APS!$W$6:$W$28</definedName>
    <definedName name="parc_jepratique">APS!$X$6:$X$28</definedName>
    <definedName name="parc_jerencontre">APS!$Y$6:$Y$28</definedName>
    <definedName name="pers" localSheetId="6">#REF!</definedName>
    <definedName name="pers">'CYCLE 2'!$C$7:$I$19</definedName>
    <definedName name="_xlnm.Print_Area" localSheetId="2">'CARTE MENTALE'!$B$1:$O$40</definedName>
    <definedName name="_xlnm.Print_Area" localSheetId="5">'CYCLE 2'!$A$1:$I$37</definedName>
    <definedName name="_xlnm.Print_Area" localSheetId="6">'Parcours éducatifs'!$D$4:$L$26</definedName>
    <definedName name="_xlnm.Print_Area" localSheetId="1">Préambule!$A$1:$E$76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18" i="47" l="1"/>
  <c r="C26" i="53"/>
  <c r="C25" i="53"/>
  <c r="C24" i="53"/>
  <c r="C23" i="53"/>
  <c r="C22" i="53"/>
  <c r="C21" i="53"/>
  <c r="C20" i="53"/>
  <c r="C19" i="53"/>
  <c r="C18" i="53"/>
  <c r="C17" i="53"/>
  <c r="C16" i="53"/>
  <c r="C15" i="53"/>
  <c r="C14" i="53"/>
  <c r="C13" i="53"/>
  <c r="C12" i="53"/>
  <c r="C11" i="53"/>
  <c r="C10" i="53"/>
  <c r="C9" i="53"/>
  <c r="C8" i="53"/>
  <c r="C7" i="53"/>
  <c r="C6" i="53"/>
  <c r="L8" i="53"/>
  <c r="L7" i="53"/>
  <c r="L6" i="53"/>
  <c r="K8" i="53"/>
  <c r="K7" i="53"/>
  <c r="K6" i="53"/>
  <c r="J8" i="53"/>
  <c r="J7" i="53"/>
  <c r="J6" i="53"/>
  <c r="I8" i="53"/>
  <c r="I7" i="53"/>
  <c r="I6" i="53"/>
  <c r="H8" i="53"/>
  <c r="H7" i="53"/>
  <c r="H6" i="53"/>
  <c r="G8" i="53"/>
  <c r="G7" i="53"/>
  <c r="G6" i="53"/>
  <c r="F8" i="53"/>
  <c r="F7" i="53"/>
  <c r="F6" i="53"/>
  <c r="E8" i="53"/>
  <c r="E7" i="53"/>
  <c r="E6" i="53"/>
  <c r="D8" i="53"/>
  <c r="D7" i="53"/>
  <c r="D6" i="53"/>
  <c r="L26" i="53"/>
  <c r="L25" i="53"/>
  <c r="L24" i="53"/>
  <c r="K26" i="53"/>
  <c r="K25" i="53"/>
  <c r="K24" i="53"/>
  <c r="J26" i="53"/>
  <c r="J25" i="53"/>
  <c r="J24" i="53"/>
  <c r="I26" i="53"/>
  <c r="I25" i="53"/>
  <c r="I24" i="53"/>
  <c r="H26" i="53"/>
  <c r="H25" i="53"/>
  <c r="H24" i="53"/>
  <c r="G26" i="53"/>
  <c r="G25" i="53"/>
  <c r="G24" i="53"/>
  <c r="F26" i="53"/>
  <c r="F25" i="53"/>
  <c r="F24" i="53"/>
  <c r="E26" i="53"/>
  <c r="E25" i="53"/>
  <c r="E24" i="53"/>
  <c r="D26" i="53"/>
  <c r="D25" i="53"/>
  <c r="D24" i="53"/>
  <c r="L23" i="53"/>
  <c r="L22" i="53"/>
  <c r="L21" i="53"/>
  <c r="K23" i="53"/>
  <c r="K22" i="53"/>
  <c r="K21" i="53"/>
  <c r="J23" i="53"/>
  <c r="J22" i="53"/>
  <c r="J21" i="53"/>
  <c r="I23" i="53"/>
  <c r="I22" i="53"/>
  <c r="I21" i="53"/>
  <c r="H23" i="53"/>
  <c r="H22" i="53"/>
  <c r="H21" i="53"/>
  <c r="G23" i="53"/>
  <c r="G22" i="53"/>
  <c r="G21" i="53"/>
  <c r="F23" i="53"/>
  <c r="F22" i="53"/>
  <c r="F21" i="53"/>
  <c r="E23" i="53"/>
  <c r="E22" i="53"/>
  <c r="E21" i="53"/>
  <c r="D23" i="53"/>
  <c r="D22" i="53"/>
  <c r="D21" i="53"/>
  <c r="L20" i="53"/>
  <c r="L19" i="53"/>
  <c r="L18" i="53"/>
  <c r="K20" i="53"/>
  <c r="K19" i="53"/>
  <c r="K18" i="53"/>
  <c r="J20" i="53"/>
  <c r="J19" i="53"/>
  <c r="J18" i="53"/>
  <c r="I20" i="53"/>
  <c r="I19" i="53"/>
  <c r="I18" i="53"/>
  <c r="H20" i="53"/>
  <c r="H19" i="53"/>
  <c r="H18" i="53"/>
  <c r="G20" i="53"/>
  <c r="G19" i="53"/>
  <c r="G18" i="53"/>
  <c r="E16" i="53"/>
  <c r="F17" i="53"/>
  <c r="F20" i="53"/>
  <c r="F19" i="53"/>
  <c r="F18" i="53"/>
  <c r="E20" i="53"/>
  <c r="E19" i="53"/>
  <c r="E18" i="53"/>
  <c r="D20" i="53"/>
  <c r="D19" i="53"/>
  <c r="D18" i="53"/>
  <c r="L17" i="53"/>
  <c r="L16" i="53"/>
  <c r="L15" i="53"/>
  <c r="K17" i="53"/>
  <c r="K16" i="53"/>
  <c r="K15" i="53"/>
  <c r="J17" i="53"/>
  <c r="J16" i="53"/>
  <c r="J15" i="53"/>
  <c r="I17" i="53"/>
  <c r="I16" i="53"/>
  <c r="I15" i="53"/>
  <c r="H17" i="53"/>
  <c r="H16" i="53"/>
  <c r="H15" i="53"/>
  <c r="G17" i="53"/>
  <c r="G16" i="53"/>
  <c r="G15" i="53"/>
  <c r="F16" i="53"/>
  <c r="F15" i="53"/>
  <c r="E17" i="53"/>
  <c r="E15" i="53"/>
  <c r="D17" i="53"/>
  <c r="D16" i="53"/>
  <c r="D15" i="53"/>
  <c r="L14" i="53"/>
  <c r="L13" i="53"/>
  <c r="L12" i="53"/>
  <c r="K14" i="53"/>
  <c r="K13" i="53"/>
  <c r="K12" i="53"/>
  <c r="J14" i="53"/>
  <c r="J13" i="53"/>
  <c r="J12" i="53"/>
  <c r="I14" i="53"/>
  <c r="I13" i="53"/>
  <c r="I12" i="53"/>
  <c r="H14" i="53"/>
  <c r="H13" i="53"/>
  <c r="H12" i="53"/>
  <c r="G14" i="53"/>
  <c r="G13" i="53"/>
  <c r="G12" i="53"/>
  <c r="F14" i="53"/>
  <c r="F13" i="53"/>
  <c r="F12" i="53"/>
  <c r="E14" i="53"/>
  <c r="E13" i="53"/>
  <c r="E12" i="53"/>
  <c r="D14" i="53"/>
  <c r="D13" i="53"/>
  <c r="D12" i="53"/>
  <c r="L11" i="53"/>
  <c r="L10" i="53"/>
  <c r="L9" i="53"/>
  <c r="K11" i="53"/>
  <c r="K10" i="53"/>
  <c r="K9" i="53"/>
  <c r="J11" i="53"/>
  <c r="J10" i="53"/>
  <c r="J9" i="53"/>
  <c r="I11" i="53"/>
  <c r="I10" i="53"/>
  <c r="I9" i="53"/>
  <c r="H11" i="53"/>
  <c r="H10" i="53"/>
  <c r="H9" i="53"/>
  <c r="G11" i="53"/>
  <c r="G10" i="53"/>
  <c r="G9" i="53"/>
  <c r="F11" i="53"/>
  <c r="F10" i="53"/>
  <c r="F9" i="53"/>
  <c r="E11" i="53"/>
  <c r="E10" i="53"/>
  <c r="E9" i="53"/>
  <c r="D11" i="53"/>
  <c r="D10" i="53"/>
  <c r="D9" i="53"/>
  <c r="O7" i="47"/>
  <c r="O8" i="47"/>
  <c r="O9" i="47"/>
  <c r="O10" i="47"/>
  <c r="O11" i="47"/>
  <c r="O12" i="47"/>
  <c r="O13" i="47"/>
  <c r="O14" i="47"/>
  <c r="O15" i="47"/>
  <c r="O16" i="47"/>
  <c r="O17" i="47"/>
  <c r="O19" i="47"/>
  <c r="O20" i="47"/>
  <c r="O21" i="47"/>
  <c r="O22" i="47"/>
  <c r="O23" i="47"/>
  <c r="O24" i="47"/>
  <c r="AB8" i="48"/>
  <c r="AH21" i="48"/>
  <c r="AG21" i="48"/>
  <c r="AF21" i="48"/>
  <c r="AE21" i="48"/>
  <c r="AD21" i="48"/>
  <c r="AC21" i="48"/>
  <c r="O26" i="47"/>
  <c r="O27" i="47"/>
  <c r="O28" i="47"/>
  <c r="O29" i="47"/>
  <c r="O30" i="47"/>
  <c r="O31" i="47"/>
  <c r="O32" i="47"/>
  <c r="O33" i="47"/>
  <c r="O34" i="47"/>
  <c r="O35" i="47"/>
  <c r="O36" i="47"/>
  <c r="O37" i="47"/>
  <c r="O38" i="47"/>
  <c r="O39" i="47"/>
  <c r="O40" i="47"/>
  <c r="O41" i="47"/>
  <c r="O42" i="47"/>
  <c r="O43" i="47"/>
  <c r="O44" i="47"/>
  <c r="O45" i="47"/>
  <c r="O46" i="47"/>
  <c r="O47" i="47"/>
  <c r="O48" i="47"/>
  <c r="O49" i="47"/>
  <c r="O51" i="47"/>
  <c r="O52" i="47"/>
  <c r="O53" i="47"/>
  <c r="O54" i="47"/>
  <c r="O55" i="47"/>
  <c r="O56" i="47"/>
  <c r="O57" i="47"/>
  <c r="O58" i="47"/>
  <c r="O59" i="47"/>
  <c r="O60" i="47"/>
  <c r="O61" i="47"/>
  <c r="O62" i="47"/>
  <c r="O63" i="47"/>
  <c r="O64" i="47"/>
  <c r="O65" i="47"/>
  <c r="AB21" i="48"/>
  <c r="AH20" i="48"/>
  <c r="AG20" i="48"/>
  <c r="AF20" i="48"/>
  <c r="AE20" i="48"/>
  <c r="AD20" i="48"/>
  <c r="AC20" i="48"/>
  <c r="AB20" i="48"/>
  <c r="AH15" i="48"/>
  <c r="AG15" i="48"/>
  <c r="AF15" i="48"/>
  <c r="AE15" i="48"/>
  <c r="AD15" i="48"/>
  <c r="AC15" i="48"/>
  <c r="AB15" i="48"/>
  <c r="AH14" i="48"/>
  <c r="AG14" i="48"/>
  <c r="AF14" i="48"/>
  <c r="AE14" i="48"/>
  <c r="AD14" i="48"/>
  <c r="AC14" i="48"/>
  <c r="AB14" i="48"/>
  <c r="AC9" i="48"/>
  <c r="AD9" i="48"/>
  <c r="AE9" i="48"/>
  <c r="AF9" i="48"/>
  <c r="AG9" i="48"/>
  <c r="AH9" i="48"/>
  <c r="AB9" i="48"/>
  <c r="AC8" i="48"/>
  <c r="AD8" i="48"/>
  <c r="AE8" i="48"/>
  <c r="AF8" i="48"/>
  <c r="AG8" i="48"/>
  <c r="AH8" i="48"/>
  <c r="F28" i="48"/>
  <c r="A1" i="48"/>
  <c r="D1" i="48"/>
  <c r="A7" i="48"/>
  <c r="I1" i="48"/>
  <c r="I37" i="48"/>
  <c r="I36" i="48"/>
  <c r="I35" i="48"/>
  <c r="H37" i="48"/>
  <c r="H36" i="48"/>
  <c r="H35" i="48"/>
  <c r="G37" i="48"/>
  <c r="G36" i="48"/>
  <c r="G35" i="48"/>
  <c r="F37" i="48"/>
  <c r="F36" i="48"/>
  <c r="F35" i="48"/>
  <c r="E37" i="48"/>
  <c r="E36" i="48"/>
  <c r="E35" i="48"/>
  <c r="D37" i="48"/>
  <c r="D36" i="48"/>
  <c r="D35" i="48"/>
  <c r="I34" i="48"/>
  <c r="H34" i="48"/>
  <c r="G34" i="48"/>
  <c r="F34" i="48"/>
  <c r="E34" i="48"/>
  <c r="D34" i="48"/>
  <c r="C34" i="48"/>
  <c r="C37" i="48"/>
  <c r="G4" i="48"/>
  <c r="J37" i="48"/>
  <c r="C36" i="48"/>
  <c r="C35" i="48"/>
  <c r="E4" i="48"/>
  <c r="J35" i="48"/>
  <c r="F4" i="48"/>
  <c r="J36" i="48"/>
  <c r="D6" i="48"/>
  <c r="D33" i="48"/>
  <c r="E6" i="48"/>
  <c r="E33" i="48"/>
  <c r="F6" i="48"/>
  <c r="F33" i="48"/>
  <c r="G6" i="48"/>
  <c r="G33" i="48"/>
  <c r="H6" i="48"/>
  <c r="H33" i="48"/>
  <c r="I6" i="48"/>
  <c r="I33" i="48"/>
  <c r="C6" i="48"/>
  <c r="C33" i="48"/>
  <c r="I28" i="48"/>
  <c r="H28" i="48"/>
  <c r="G28" i="48"/>
  <c r="E28" i="48"/>
  <c r="D28" i="48"/>
  <c r="C28" i="48"/>
  <c r="I27" i="48"/>
  <c r="H27" i="48"/>
  <c r="G27" i="48"/>
  <c r="F27" i="48"/>
  <c r="E27" i="48"/>
  <c r="D27" i="48"/>
  <c r="C27" i="48"/>
  <c r="I26" i="48"/>
  <c r="H26" i="48"/>
  <c r="G26" i="48"/>
  <c r="F26" i="48"/>
  <c r="E26" i="48"/>
  <c r="D26" i="48"/>
  <c r="C26" i="48"/>
  <c r="D4" i="48"/>
  <c r="J34"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MANAVA</author>
  </authors>
  <commentList>
    <comment ref="B3" authorId="0" shapeId="0" xr:uid="{00000000-0006-0000-0300-000001000000}">
      <text>
        <r>
          <rPr>
            <b/>
            <sz val="9"/>
            <color rgb="FF000000"/>
            <rFont val="Tahoma"/>
            <family val="2"/>
          </rPr>
          <t xml:space="preserve">Cliquer sur la flèche de droite
</t>
        </r>
        <r>
          <rPr>
            <b/>
            <sz val="9"/>
            <color rgb="FF000000"/>
            <rFont val="Tahoma"/>
            <family val="2"/>
          </rPr>
          <t xml:space="preserve">et faire son choix
</t>
        </r>
        <r>
          <rPr>
            <b/>
            <sz val="9"/>
            <color rgb="FF000000"/>
            <rFont val="Tahoma"/>
            <family val="2"/>
          </rPr>
          <t xml:space="preserve">
</t>
        </r>
        <r>
          <rPr>
            <b/>
            <sz val="9"/>
            <color rgb="FF000000"/>
            <rFont val="Tahoma"/>
            <family val="2"/>
          </rPr>
          <t>-</t>
        </r>
      </text>
    </comment>
    <comment ref="B4" authorId="0" shapeId="0" xr:uid="{00000000-0006-0000-0300-000002000000}">
      <text>
        <r>
          <rPr>
            <b/>
            <sz val="9"/>
            <color rgb="FF000000"/>
            <rFont val="Tahoma"/>
            <family val="2"/>
          </rPr>
          <t xml:space="preserve">Saisir le nom de l'école
</t>
        </r>
        <r>
          <rPr>
            <b/>
            <sz val="9"/>
            <color rgb="FF000000"/>
            <rFont val="Tahoma"/>
            <family val="2"/>
          </rPr>
          <t xml:space="preserve">
</t>
        </r>
        <r>
          <rPr>
            <b/>
            <sz val="9"/>
            <color rgb="FF000000"/>
            <rFont val="Tahoma"/>
            <family val="2"/>
          </rPr>
          <t>-</t>
        </r>
      </text>
    </comment>
    <comment ref="E4" authorId="0" shapeId="0" xr:uid="{00000000-0006-0000-0300-000003000000}">
      <text>
        <r>
          <rPr>
            <b/>
            <u/>
            <sz val="9"/>
            <color indexed="81"/>
            <rFont val="Tahoma"/>
            <family val="2"/>
          </rPr>
          <t>RENCONTRE ECOLE</t>
        </r>
        <r>
          <rPr>
            <b/>
            <sz val="9"/>
            <color indexed="81"/>
            <rFont val="Tahoma"/>
            <family val="2"/>
          </rPr>
          <t xml:space="preserve">
Rencontres de l'école (inter-classes, inter-cycles ...)
-</t>
        </r>
      </text>
    </comment>
    <comment ref="B5" authorId="0" shapeId="0" xr:uid="{00000000-0006-0000-0300-000004000000}">
      <text>
        <r>
          <rPr>
            <b/>
            <sz val="9"/>
            <color rgb="FF000000"/>
            <rFont val="Tahoma"/>
            <family val="2"/>
          </rPr>
          <t xml:space="preserve">Saisir l'année scolaire
</t>
        </r>
        <r>
          <rPr>
            <b/>
            <sz val="9"/>
            <color rgb="FF000000"/>
            <rFont val="Tahoma"/>
            <family val="2"/>
          </rPr>
          <t xml:space="preserve">
</t>
        </r>
        <r>
          <rPr>
            <b/>
            <sz val="9"/>
            <color rgb="FF000000"/>
            <rFont val="Tahoma"/>
            <family val="2"/>
          </rPr>
          <t>-</t>
        </r>
      </text>
    </comment>
    <comment ref="E5" authorId="0" shapeId="0" xr:uid="{00000000-0006-0000-0300-000005000000}">
      <text>
        <r>
          <rPr>
            <b/>
            <u/>
            <sz val="9"/>
            <color indexed="81"/>
            <rFont val="Tahoma"/>
            <family val="2"/>
          </rPr>
          <t>RENCONTRE CIRCONSCRIPTION</t>
        </r>
        <r>
          <rPr>
            <b/>
            <sz val="9"/>
            <color indexed="81"/>
            <rFont val="Tahoma"/>
            <family val="2"/>
          </rPr>
          <t xml:space="preserve">
Actions spécifiques de Circonscription (Inter-écoles , ...)
-</t>
        </r>
      </text>
    </comment>
    <comment ref="E6" authorId="0" shapeId="0" xr:uid="{00000000-0006-0000-0300-000006000000}">
      <text>
        <r>
          <rPr>
            <b/>
            <u/>
            <sz val="9"/>
            <color indexed="81"/>
            <rFont val="Tahoma"/>
            <family val="2"/>
          </rPr>
          <t>RENCONTRES TERRITORIALES</t>
        </r>
        <r>
          <rPr>
            <b/>
            <sz val="9"/>
            <color indexed="81"/>
            <rFont val="Tahoma"/>
            <family val="2"/>
          </rPr>
          <t xml:space="preserve">
Rencontres Territoriale (championnats de Polynésie, Heiva tu'aro, ...)
Rencontres USEP (Heiva tamahoe,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MANAVA</author>
  </authors>
  <commentList>
    <comment ref="H15" authorId="0" shapeId="0" xr:uid="{00000000-0006-0000-0400-000001000000}">
      <text>
        <r>
          <rPr>
            <b/>
            <sz val="9"/>
            <color indexed="81"/>
            <rFont val="Tahoma"/>
            <family val="2"/>
          </rPr>
          <t xml:space="preserve">Insérer une autre activité du champs 3
</t>
        </r>
      </text>
    </comment>
    <comment ref="H16" authorId="0" shapeId="0" xr:uid="{00000000-0006-0000-0400-000002000000}">
      <text>
        <r>
          <rPr>
            <b/>
            <sz val="9"/>
            <color indexed="81"/>
            <rFont val="Tahoma"/>
            <family val="2"/>
          </rPr>
          <t xml:space="preserve">Insérer une autre activité du champs 3
</t>
        </r>
      </text>
    </comment>
    <comment ref="H17" authorId="0" shapeId="0" xr:uid="{00000000-0006-0000-0400-000003000000}">
      <text>
        <r>
          <rPr>
            <b/>
            <sz val="9"/>
            <color indexed="81"/>
            <rFont val="Tahoma"/>
            <family val="2"/>
          </rPr>
          <t xml:space="preserve">Insérer une autre activité du champs 3
</t>
        </r>
      </text>
    </comment>
    <comment ref="F18" authorId="0" shapeId="0" xr:uid="{00000000-0006-0000-0400-000004000000}">
      <text>
        <r>
          <rPr>
            <b/>
            <sz val="9"/>
            <color rgb="FF000000"/>
            <rFont val="Tahoma"/>
            <family val="2"/>
          </rPr>
          <t>Insérer une autre activité du Champs 1</t>
        </r>
        <r>
          <rPr>
            <sz val="9"/>
            <color rgb="FF000000"/>
            <rFont val="Tahoma"/>
            <family val="2"/>
          </rPr>
          <t xml:space="preserve">
</t>
        </r>
      </text>
    </comment>
    <comment ref="H18" authorId="0" shapeId="0" xr:uid="{00000000-0006-0000-0400-000005000000}">
      <text>
        <r>
          <rPr>
            <b/>
            <sz val="9"/>
            <color indexed="81"/>
            <rFont val="Tahoma"/>
            <family val="2"/>
          </rPr>
          <t xml:space="preserve">Insérer une autre activité du champs 3
</t>
        </r>
      </text>
    </comment>
    <comment ref="F19" authorId="0" shapeId="0" xr:uid="{00000000-0006-0000-0400-000006000000}">
      <text>
        <r>
          <rPr>
            <b/>
            <sz val="9"/>
            <color indexed="81"/>
            <rFont val="Tahoma"/>
            <family val="2"/>
          </rPr>
          <t>Insérer une autre activité du Champs 1</t>
        </r>
        <r>
          <rPr>
            <sz val="9"/>
            <color indexed="81"/>
            <rFont val="Tahoma"/>
            <family val="2"/>
          </rPr>
          <t xml:space="preserve">
</t>
        </r>
      </text>
    </comment>
    <comment ref="F20" authorId="0" shapeId="0" xr:uid="{00000000-0006-0000-0400-000007000000}">
      <text>
        <r>
          <rPr>
            <b/>
            <sz val="9"/>
            <color indexed="81"/>
            <rFont val="Tahoma"/>
            <family val="2"/>
          </rPr>
          <t>Insérer une autre activité du Champs 1</t>
        </r>
        <r>
          <rPr>
            <sz val="9"/>
            <color indexed="81"/>
            <rFont val="Tahoma"/>
            <family val="2"/>
          </rPr>
          <t xml:space="preserve">
</t>
        </r>
      </text>
    </comment>
    <comment ref="F21" authorId="0" shapeId="0" xr:uid="{00000000-0006-0000-0400-000008000000}">
      <text>
        <r>
          <rPr>
            <b/>
            <sz val="9"/>
            <color indexed="81"/>
            <rFont val="Tahoma"/>
            <family val="2"/>
          </rPr>
          <t>Insérer une autre activité du Champs 1</t>
        </r>
        <r>
          <rPr>
            <sz val="9"/>
            <color indexed="81"/>
            <rFont val="Tahoma"/>
            <family val="2"/>
          </rPr>
          <t xml:space="preserve">
</t>
        </r>
      </text>
    </comment>
    <comment ref="G24" authorId="0" shapeId="0" xr:uid="{00000000-0006-0000-0400-000009000000}">
      <text>
        <r>
          <rPr>
            <b/>
            <sz val="9"/>
            <color rgb="FF000000"/>
            <rFont val="Tahoma"/>
            <family val="2"/>
          </rPr>
          <t xml:space="preserve">Insérer une autre activité du Champs 2
</t>
        </r>
        <r>
          <rPr>
            <b/>
            <sz val="9"/>
            <color rgb="FF000000"/>
            <rFont val="Tahoma"/>
            <family val="2"/>
          </rPr>
          <t xml:space="preserve">
</t>
        </r>
      </text>
    </comment>
    <comment ref="I24" authorId="0" shapeId="0" xr:uid="{00000000-0006-0000-0400-00000A000000}">
      <text>
        <r>
          <rPr>
            <b/>
            <sz val="9"/>
            <color indexed="81"/>
            <rFont val="Tahoma"/>
            <family val="2"/>
          </rPr>
          <t>Insérer une autre activité du champs 4</t>
        </r>
      </text>
    </comment>
    <comment ref="G25" authorId="0" shapeId="0" xr:uid="{00000000-0006-0000-0400-00000B000000}">
      <text>
        <r>
          <rPr>
            <b/>
            <sz val="9"/>
            <color indexed="81"/>
            <rFont val="Tahoma"/>
            <family val="2"/>
          </rPr>
          <t xml:space="preserve">Insérer une autre activité du Champs 2
</t>
        </r>
      </text>
    </comment>
    <comment ref="I25" authorId="0" shapeId="0" xr:uid="{00000000-0006-0000-0400-00000C000000}">
      <text>
        <r>
          <rPr>
            <b/>
            <sz val="9"/>
            <color rgb="FF000000"/>
            <rFont val="Tahoma"/>
            <family val="2"/>
          </rPr>
          <t>Insérer une autre activité du champs 4</t>
        </r>
      </text>
    </comment>
    <comment ref="G26" authorId="0" shapeId="0" xr:uid="{00000000-0006-0000-0400-00000D000000}">
      <text>
        <r>
          <rPr>
            <b/>
            <sz val="9"/>
            <color indexed="81"/>
            <rFont val="Tahoma"/>
            <family val="2"/>
          </rPr>
          <t xml:space="preserve">Insérer une autre activité du Champs 2
</t>
        </r>
      </text>
    </comment>
    <comment ref="I26" authorId="0" shapeId="0" xr:uid="{00000000-0006-0000-0400-00000E000000}">
      <text>
        <r>
          <rPr>
            <b/>
            <sz val="9"/>
            <color indexed="81"/>
            <rFont val="Tahoma"/>
            <family val="2"/>
          </rPr>
          <t>Insérer une autre activité du champs 4</t>
        </r>
      </text>
    </comment>
    <comment ref="G27" authorId="0" shapeId="0" xr:uid="{00000000-0006-0000-0400-00000F000000}">
      <text>
        <r>
          <rPr>
            <b/>
            <sz val="9"/>
            <color indexed="81"/>
            <rFont val="Tahoma"/>
            <family val="2"/>
          </rPr>
          <t xml:space="preserve">Insérer une autre activité du Champs 2
</t>
        </r>
      </text>
    </comment>
    <comment ref="I27" authorId="0" shapeId="0" xr:uid="{00000000-0006-0000-0400-000010000000}">
      <text>
        <r>
          <rPr>
            <b/>
            <sz val="9"/>
            <color indexed="81"/>
            <rFont val="Tahoma"/>
            <family val="2"/>
          </rPr>
          <t>Insérer une autre activité du champs 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MANAVA</author>
    <author>HOKULEA</author>
  </authors>
  <commentList>
    <comment ref="B4" authorId="0" shapeId="0" xr:uid="{00000000-0006-0000-0500-000001000000}">
      <text>
        <r>
          <rPr>
            <b/>
            <u/>
            <sz val="9"/>
            <color indexed="81"/>
            <rFont val="Tahoma"/>
            <family val="2"/>
          </rPr>
          <t>* Classe niveau *</t>
        </r>
        <r>
          <rPr>
            <b/>
            <sz val="9"/>
            <color indexed="81"/>
            <rFont val="Tahoma"/>
            <family val="2"/>
          </rPr>
          <t xml:space="preserve">
Cliquer sur la flèche pour choisir son niveau
ou 
saisir son niveau (notament) les classes à plusieurs niveaux</t>
        </r>
      </text>
    </comment>
    <comment ref="C4" authorId="0" shapeId="0" xr:uid="{00000000-0006-0000-0500-000002000000}">
      <text>
        <r>
          <rPr>
            <b/>
            <sz val="9"/>
            <color indexed="81"/>
            <rFont val="Tahoma"/>
            <family val="2"/>
          </rPr>
          <t xml:space="preserve">Saisir le nom de la classe
</t>
        </r>
        <r>
          <rPr>
            <sz val="9"/>
            <color indexed="81"/>
            <rFont val="Tahoma"/>
            <family val="2"/>
          </rPr>
          <t xml:space="preserve">
</t>
        </r>
      </text>
    </comment>
    <comment ref="C7" authorId="0" shapeId="0" xr:uid="{00000000-0006-0000-0500-000003000000}">
      <text>
        <r>
          <rPr>
            <b/>
            <u/>
            <sz val="9"/>
            <color indexed="81"/>
            <rFont val="Tahoma"/>
            <family val="2"/>
          </rPr>
          <t>1-Champs d'Apprentissage</t>
        </r>
        <r>
          <rPr>
            <b/>
            <sz val="9"/>
            <color indexed="81"/>
            <rFont val="Tahoma"/>
            <family val="2"/>
          </rPr>
          <t xml:space="preserve">
*Cliquer sur la flèche*
Sélectionner (ou saisir) 1, 2, 3, 4
-</t>
        </r>
      </text>
    </comment>
    <comment ref="C8" authorId="0" shapeId="0" xr:uid="{00000000-0006-0000-0500-000004000000}">
      <text>
        <r>
          <rPr>
            <b/>
            <u/>
            <sz val="9"/>
            <color indexed="81"/>
            <rFont val="Tahoma"/>
            <family val="2"/>
          </rPr>
          <t>2-Attendus en fin de cycle</t>
        </r>
        <r>
          <rPr>
            <b/>
            <sz val="9"/>
            <color indexed="81"/>
            <rFont val="Tahoma"/>
            <family val="2"/>
          </rPr>
          <t xml:space="preserve">
*Cliquer sur la flèche*
Sélectionner ce que l'on désire
-</t>
        </r>
      </text>
    </comment>
    <comment ref="C9" authorId="0" shapeId="0" xr:uid="{00000000-0006-0000-0500-000005000000}">
      <text>
        <r>
          <rPr>
            <b/>
            <sz val="9"/>
            <color indexed="81"/>
            <rFont val="Tahoma"/>
            <family val="2"/>
          </rPr>
          <t>3-APS
*Cliquer sur la flèche*
Sélectionner l'APS
(Possibilité de compléter)
-</t>
        </r>
      </text>
    </comment>
    <comment ref="C10" authorId="0" shapeId="0" xr:uid="{00000000-0006-0000-0500-000006000000}">
      <text>
        <r>
          <rPr>
            <b/>
            <u/>
            <sz val="9"/>
            <color rgb="FF000000"/>
            <rFont val="Tahoma"/>
            <family val="2"/>
          </rPr>
          <t>J'APPRENDS</t>
        </r>
        <r>
          <rPr>
            <b/>
            <sz val="9"/>
            <color rgb="FF000000"/>
            <rFont val="Tahoma"/>
            <family val="2"/>
          </rPr>
          <t xml:space="preserve">
</t>
        </r>
        <r>
          <rPr>
            <b/>
            <sz val="9"/>
            <color rgb="FF000000"/>
            <rFont val="Tahoma"/>
            <family val="2"/>
          </rPr>
          <t xml:space="preserve">
</t>
        </r>
        <r>
          <rPr>
            <b/>
            <sz val="9"/>
            <color rgb="FF000000"/>
            <rFont val="Tahoma"/>
            <family val="2"/>
          </rPr>
          <t xml:space="preserve">Il est possible de modifier le contenu de la cellule
</t>
        </r>
        <r>
          <rPr>
            <b/>
            <sz val="9"/>
            <color rgb="FF000000"/>
            <rFont val="Tahoma"/>
            <family val="2"/>
          </rPr>
          <t xml:space="preserve">MAIS
</t>
        </r>
        <r>
          <rPr>
            <b/>
            <sz val="9"/>
            <color rgb="FF000000"/>
            <rFont val="Tahoma"/>
            <family val="2"/>
          </rPr>
          <t xml:space="preserve">il est impératif de garder ce qu'il y a entre parenthèses
</t>
        </r>
        <r>
          <rPr>
            <b/>
            <sz val="9"/>
            <color rgb="FF000000"/>
            <rFont val="Tahoma"/>
            <family val="2"/>
          </rPr>
          <t xml:space="preserve">(PC) ou (PEAC) ou (PS)
</t>
        </r>
        <r>
          <rPr>
            <b/>
            <sz val="9"/>
            <color rgb="FF000000"/>
            <rFont val="Tahoma"/>
            <family val="2"/>
          </rPr>
          <t xml:space="preserve">
</t>
        </r>
        <r>
          <rPr>
            <b/>
            <sz val="9"/>
            <color rgb="FF000000"/>
            <rFont val="Tahoma"/>
            <family val="2"/>
          </rPr>
          <t>-</t>
        </r>
      </text>
    </comment>
    <comment ref="C11" authorId="0" shapeId="0" xr:uid="{00000000-0006-0000-0500-000007000000}">
      <text>
        <r>
          <rPr>
            <b/>
            <u/>
            <sz val="9"/>
            <color rgb="FF000000"/>
            <rFont val="Tahoma"/>
            <family val="2"/>
          </rPr>
          <t>JE PRATIQUE</t>
        </r>
        <r>
          <rPr>
            <b/>
            <sz val="9"/>
            <color rgb="FF000000"/>
            <rFont val="Tahoma"/>
            <family val="2"/>
          </rPr>
          <t xml:space="preserve">
</t>
        </r>
        <r>
          <rPr>
            <b/>
            <sz val="9"/>
            <color rgb="FF000000"/>
            <rFont val="Tahoma"/>
            <family val="2"/>
          </rPr>
          <t xml:space="preserve">
</t>
        </r>
        <r>
          <rPr>
            <b/>
            <sz val="9"/>
            <color rgb="FF000000"/>
            <rFont val="Tahoma"/>
            <family val="2"/>
          </rPr>
          <t xml:space="preserve">Il est possible de modifier le contenu de la cellule
</t>
        </r>
        <r>
          <rPr>
            <b/>
            <sz val="9"/>
            <color rgb="FF000000"/>
            <rFont val="Tahoma"/>
            <family val="2"/>
          </rPr>
          <t xml:space="preserve">MAIS
</t>
        </r>
        <r>
          <rPr>
            <b/>
            <sz val="9"/>
            <color rgb="FF000000"/>
            <rFont val="Tahoma"/>
            <family val="2"/>
          </rPr>
          <t xml:space="preserve">il est impératif de garder ce qu'il y a entre parenthèses
</t>
        </r>
        <r>
          <rPr>
            <b/>
            <sz val="9"/>
            <color rgb="FF000000"/>
            <rFont val="Tahoma"/>
            <family val="2"/>
          </rPr>
          <t xml:space="preserve">(PC) ou (PEAC) ou (PS)
</t>
        </r>
        <r>
          <rPr>
            <b/>
            <sz val="9"/>
            <color rgb="FF000000"/>
            <rFont val="Tahoma"/>
            <family val="2"/>
          </rPr>
          <t xml:space="preserve">
</t>
        </r>
        <r>
          <rPr>
            <b/>
            <sz val="9"/>
            <color rgb="FF000000"/>
            <rFont val="Tahoma"/>
            <family val="2"/>
          </rPr>
          <t xml:space="preserve">-
</t>
        </r>
      </text>
    </comment>
    <comment ref="C12" authorId="0" shapeId="0" xr:uid="{00000000-0006-0000-0500-000008000000}">
      <text>
        <r>
          <rPr>
            <b/>
            <u/>
            <sz val="9"/>
            <color indexed="81"/>
            <rFont val="Tahoma"/>
            <family val="2"/>
          </rPr>
          <t>JE RENCONTRE</t>
        </r>
        <r>
          <rPr>
            <b/>
            <sz val="9"/>
            <color indexed="81"/>
            <rFont val="Tahoma"/>
            <family val="2"/>
          </rPr>
          <t xml:space="preserve">
Il est possible de modifier le contenu de la cellule
MAIS
il est impératif de garder ce qu'il y a entre parenthèses
(PC) ou (PEAC) ou (PS)
-</t>
        </r>
      </text>
    </comment>
    <comment ref="B26" authorId="1" shapeId="0" xr:uid="{00000000-0006-0000-0500-000009000000}">
      <text>
        <r>
          <rPr>
            <b/>
            <sz val="9"/>
            <color indexed="81"/>
            <rFont val="Tahoma"/>
            <family val="2"/>
          </rPr>
          <t xml:space="preserve">Rencontre Ecole
</t>
        </r>
      </text>
    </comment>
    <comment ref="B27" authorId="1" shapeId="0" xr:uid="{00000000-0006-0000-0500-00000A000000}">
      <text>
        <r>
          <rPr>
            <b/>
            <sz val="9"/>
            <color indexed="81"/>
            <rFont val="Tahoma"/>
            <family val="2"/>
          </rPr>
          <t xml:space="preserve">Action spécifique de criconscription
</t>
        </r>
      </text>
    </comment>
    <comment ref="B28" authorId="1" shapeId="0" xr:uid="{00000000-0006-0000-0500-00000B000000}">
      <text>
        <r>
          <rPr>
            <b/>
            <sz val="9"/>
            <color indexed="81"/>
            <rFont val="Tahoma"/>
            <family val="2"/>
          </rPr>
          <t xml:space="preserve">Rencontre territoriale
</t>
        </r>
      </text>
    </comment>
  </commentList>
</comments>
</file>

<file path=xl/sharedStrings.xml><?xml version="1.0" encoding="utf-8"?>
<sst xmlns="http://schemas.openxmlformats.org/spreadsheetml/2006/main" count="573" uniqueCount="382">
  <si>
    <t>H1</t>
  </si>
  <si>
    <t>H2</t>
  </si>
  <si>
    <t>H3</t>
  </si>
  <si>
    <t>Activités d'orientation</t>
  </si>
  <si>
    <t>Jeux de lutte</t>
  </si>
  <si>
    <t>Jeux d'oppostion</t>
  </si>
  <si>
    <t>Parcours aménagés</t>
  </si>
  <si>
    <t>Jeux de raquettes</t>
  </si>
  <si>
    <t>Saut en longueur</t>
  </si>
  <si>
    <t>Pétanque</t>
  </si>
  <si>
    <t>Saut en hauteur</t>
  </si>
  <si>
    <t>Kayak</t>
  </si>
  <si>
    <t>Football</t>
  </si>
  <si>
    <t>Futsal</t>
  </si>
  <si>
    <t>Volley-ball</t>
  </si>
  <si>
    <t>Basket-ball</t>
  </si>
  <si>
    <t>Rugby</t>
  </si>
  <si>
    <t>Ultimate</t>
  </si>
  <si>
    <t>Expression corporelle</t>
  </si>
  <si>
    <t>RT</t>
  </si>
  <si>
    <t>RE</t>
  </si>
  <si>
    <t>Trottinette</t>
  </si>
  <si>
    <t>Rollers</t>
  </si>
  <si>
    <t>Lancer de précision, en distance…</t>
  </si>
  <si>
    <t>skate-board</t>
  </si>
  <si>
    <t>Tricycle</t>
  </si>
  <si>
    <t xml:space="preserve">Course en durée </t>
  </si>
  <si>
    <t>Course de vitesse</t>
  </si>
  <si>
    <t>Saut en contrebas (maternelle)</t>
  </si>
  <si>
    <t>Vélo</t>
  </si>
  <si>
    <t>RC</t>
  </si>
  <si>
    <t>Acrosport</t>
  </si>
  <si>
    <t>Natation synchronisée</t>
  </si>
  <si>
    <t>Natation (apprentissage et randonnées aquatiques)</t>
  </si>
  <si>
    <t>Mimes</t>
  </si>
  <si>
    <t>Danse d'expression</t>
  </si>
  <si>
    <t>Gymnastique Rythmique et Sportive</t>
  </si>
  <si>
    <t>Natation (longueurs chronométrées)</t>
  </si>
  <si>
    <t>Voile</t>
  </si>
  <si>
    <t>Jeux collectifs avec ballon (ballon capitaine ...)</t>
  </si>
  <si>
    <t>Jeux collectifs sans ballon (déménageurs, …)</t>
  </si>
  <si>
    <t>Année scolaire</t>
  </si>
  <si>
    <t>Course de relais</t>
  </si>
  <si>
    <t>Judo</t>
  </si>
  <si>
    <t>Course avec obstacles</t>
  </si>
  <si>
    <t>Multi-Sauts</t>
  </si>
  <si>
    <t>Just Play</t>
  </si>
  <si>
    <t>Surf</t>
  </si>
  <si>
    <t>Plongée</t>
  </si>
  <si>
    <t>Jeux traditionnels</t>
  </si>
  <si>
    <t>Jeux traditionnels : huti taura, 'ou'a pute, ohi 'ofai…</t>
  </si>
  <si>
    <t>Jeux traditionnels : patia fa, timau ra'au…</t>
  </si>
  <si>
    <t>Jeux traditionnels : Fai (jeux de ficelles), rere (danse avec bâtons)</t>
  </si>
  <si>
    <t>Rore (échasses)</t>
  </si>
  <si>
    <t>Va'a (pirogue)</t>
  </si>
  <si>
    <t>FICHE GUIDE</t>
  </si>
  <si>
    <t>b.Saisir manuellement le code.</t>
  </si>
  <si>
    <t>a. cliquer sur une cellule puis sur la petite flèche pour sélectionner un code (1, 2 3 ou 4).</t>
  </si>
  <si>
    <t xml:space="preserve"> </t>
  </si>
  <si>
    <t>Rencontre Territoriale</t>
  </si>
  <si>
    <t>Actions spécifiques de Circonscription</t>
  </si>
  <si>
    <t>Escalade</t>
  </si>
  <si>
    <t>Num_comp</t>
  </si>
  <si>
    <t>Marche</t>
  </si>
  <si>
    <t>Randonnée</t>
  </si>
  <si>
    <t>Activités athlétiques</t>
  </si>
  <si>
    <t>Handball</t>
  </si>
  <si>
    <t>Ciconscription</t>
  </si>
  <si>
    <t>Nom de la Classe</t>
  </si>
  <si>
    <t>Cycle</t>
  </si>
  <si>
    <t>* CLASSES *</t>
  </si>
  <si>
    <t>SP</t>
  </si>
  <si>
    <t>SM</t>
  </si>
  <si>
    <t>SG</t>
  </si>
  <si>
    <t>SP/SM</t>
  </si>
  <si>
    <t>SM/SG</t>
  </si>
  <si>
    <t>SP/SM/SG</t>
  </si>
  <si>
    <t>Pour information la synthèse périodique</t>
  </si>
  <si>
    <t>Niveau</t>
  </si>
  <si>
    <t>M1</t>
  </si>
  <si>
    <t>M2</t>
  </si>
  <si>
    <t>M3</t>
  </si>
  <si>
    <t>M1/2</t>
  </si>
  <si>
    <t>M2/3</t>
  </si>
  <si>
    <t>M123</t>
  </si>
  <si>
    <t>Danses collectives</t>
  </si>
  <si>
    <t>Danses traditionnelles</t>
  </si>
  <si>
    <t>@</t>
  </si>
  <si>
    <t>* CYCLES *</t>
  </si>
  <si>
    <t>Unihoc</t>
  </si>
  <si>
    <t>Kin-ball</t>
  </si>
  <si>
    <t>Pour remplir le tableau, plusieurs solutions :</t>
  </si>
  <si>
    <t>Cet outil permet d'obtenir rapidement une programmation annuelle en EPS.</t>
  </si>
  <si>
    <t>puis valider en utilisant les touches " CTRL + ENTREE ". Sur Mac (CMD + ENTREE)</t>
  </si>
  <si>
    <t>c. Sélectionner plusieurs cellules en maintenant la touche " CTRL " enfoncée, saisir le code</t>
  </si>
  <si>
    <r>
      <rPr>
        <b/>
        <sz val="14"/>
        <color rgb="FFFF0000"/>
        <rFont val="Times New Roman"/>
        <family val="1"/>
      </rPr>
      <t>@</t>
    </r>
    <r>
      <rPr>
        <sz val="12"/>
        <rFont val="Times New Roman"/>
        <family val="1"/>
      </rPr>
      <t>ide à la saisie</t>
    </r>
  </si>
  <si>
    <t>*Ecole *</t>
  </si>
  <si>
    <t>Classe Nom</t>
  </si>
  <si>
    <t>Annee scol</t>
  </si>
  <si>
    <t>Renseigner les cellles en jaune</t>
  </si>
  <si>
    <r>
      <t xml:space="preserve">Champs d'Apprentissage 1
</t>
    </r>
    <r>
      <rPr>
        <sz val="10"/>
        <rFont val="Times New Roman"/>
        <family val="1"/>
      </rPr>
      <t>Produire une performance 
optimale, mesurable à une échéance donnée.</t>
    </r>
  </si>
  <si>
    <r>
      <t xml:space="preserve">Champs d'Apprentissage 2
</t>
    </r>
    <r>
      <rPr>
        <sz val="10"/>
        <rFont val="Times New Roman"/>
        <family val="1"/>
      </rPr>
      <t>Adapter ses déplacements à des environnements variés</t>
    </r>
  </si>
  <si>
    <r>
      <t xml:space="preserve">Champs d'Apprentissage 3
</t>
    </r>
    <r>
      <rPr>
        <sz val="10"/>
        <rFont val="Times New Roman"/>
        <family val="1"/>
      </rPr>
      <t>S’exprimer devant les autres par une prestation artistique et/ou acrobatique</t>
    </r>
  </si>
  <si>
    <r>
      <t xml:space="preserve">Champs d'Apprentissage 4
</t>
    </r>
    <r>
      <rPr>
        <sz val="10"/>
        <rFont val="Times New Roman"/>
        <family val="1"/>
      </rPr>
      <t>Conduire et maitriser un affrontement collectif ou interindividuel</t>
    </r>
  </si>
  <si>
    <t>^</t>
  </si>
  <si>
    <t>APS</t>
  </si>
  <si>
    <t>ATTENDUS DE FIN DE CYCLE EN FONCTION DES CHAMPS D'APPRENTISSAGE</t>
  </si>
  <si>
    <t xml:space="preserve">* Ch.App_1 *
</t>
  </si>
  <si>
    <t xml:space="preserve">* Ch.App_2 *
</t>
  </si>
  <si>
    <t xml:space="preserve">* Ch.App_3 *
</t>
  </si>
  <si>
    <t xml:space="preserve">* Ch.App_4 *
</t>
  </si>
  <si>
    <t>Ch.App.1</t>
  </si>
  <si>
    <t>Ch.App.2</t>
  </si>
  <si>
    <t>Ch.App.3</t>
  </si>
  <si>
    <t>Ch.App.4</t>
  </si>
  <si>
    <t xml:space="preserve">* Ch.App_01_APS *
</t>
  </si>
  <si>
    <t>* Ch.App_02_APS *</t>
  </si>
  <si>
    <t xml:space="preserve">* Ch.App_03_APS *
</t>
  </si>
  <si>
    <t xml:space="preserve">* Ch.App_04_APS *
</t>
  </si>
  <si>
    <t>3b. les attendus de fin de cycle ensuite</t>
  </si>
  <si>
    <t xml:space="preserve"> un aperçu de répartition en fonction des 4 champs d'apprenstissage en EPS.</t>
  </si>
  <si>
    <t>CYCLE</t>
  </si>
  <si>
    <t>CHAMPS D'APPRENTISSAGE et Repères de progressivité</t>
  </si>
  <si>
    <t>Compétences travaillées pendant le cycle</t>
  </si>
  <si>
    <t>Produire une performance maximale,
mesurée à une échéance donnée</t>
  </si>
  <si>
    <t>Adapter ses déplacements à des environnements variés
Attendus de</t>
  </si>
  <si>
    <t>S’exprimer devant les autres par une
prestation artistique et/ou acrobatique</t>
  </si>
  <si>
    <t>Conduire et maitriser un affrontement
collectif ou interindividuel</t>
  </si>
  <si>
    <t>APS EN FONCTION DES CHAMPS D'APPRENTISSAGE</t>
  </si>
  <si>
    <r>
      <t>3.  Renseigner le tableau :</t>
    </r>
    <r>
      <rPr>
        <i/>
        <sz val="11"/>
        <color theme="1"/>
        <rFont val="Times New Roman"/>
        <family val="1"/>
      </rPr>
      <t xml:space="preserve"> (respecter scrupuleusement l'ordre ci-dessous)</t>
    </r>
  </si>
  <si>
    <t>L'idéal serait d'arriver à un équilibre de ces pourcentages.</t>
  </si>
  <si>
    <t>École</t>
  </si>
  <si>
    <t>PÉRIODE 1</t>
  </si>
  <si>
    <t>PÉRIODE 2</t>
  </si>
  <si>
    <t>PÉRIODE 3</t>
  </si>
  <si>
    <t>PÉRIODE 4</t>
  </si>
  <si>
    <t>PÉRIODE 5</t>
  </si>
  <si>
    <t>PÉRIODE 6</t>
  </si>
  <si>
    <t>PÉRIODE 7</t>
  </si>
  <si>
    <t>Rencontre École</t>
  </si>
  <si>
    <t>ÉVÉNEMENTS :  Rencontres Ecole, Circonscription, Territoriale</t>
  </si>
  <si>
    <t>5 COMPÉTENCES GÉNÉRALES QUI S'EXPRIMENT DANS 4 CHAMPS d'APPRENTISSAGE</t>
  </si>
  <si>
    <r>
      <rPr>
        <u/>
        <sz val="11"/>
        <color theme="1"/>
        <rFont val="Calibri"/>
        <family val="2"/>
        <scheme val="minor"/>
      </rPr>
      <t>DOMAINE de COMPÉTENCE 1</t>
    </r>
    <r>
      <rPr>
        <sz val="11"/>
        <color theme="1"/>
        <rFont val="Calibri"/>
        <family val="2"/>
        <scheme val="minor"/>
      </rPr>
      <t xml:space="preserve"> : </t>
    </r>
    <r>
      <rPr>
        <b/>
        <sz val="11"/>
        <color theme="1"/>
        <rFont val="Calibri"/>
        <family val="2"/>
        <scheme val="minor"/>
      </rPr>
      <t>Développer sa motricité et construire un langage du corps</t>
    </r>
  </si>
  <si>
    <r>
      <rPr>
        <u/>
        <sz val="11"/>
        <color theme="1"/>
        <rFont val="Calibri"/>
        <family val="2"/>
        <scheme val="minor"/>
      </rPr>
      <t>DOMAINE de COMPÉTENCE 2</t>
    </r>
    <r>
      <rPr>
        <sz val="11"/>
        <color theme="1"/>
        <rFont val="Calibri"/>
        <family val="2"/>
        <scheme val="minor"/>
      </rPr>
      <t xml:space="preserve"> : </t>
    </r>
    <r>
      <rPr>
        <b/>
        <sz val="11"/>
        <color theme="1"/>
        <rFont val="Calibri"/>
        <family val="2"/>
        <scheme val="minor"/>
      </rPr>
      <t>S’approprier seul ou à plusieurs par la pratique, les méthodes et outils pour apprendre</t>
    </r>
  </si>
  <si>
    <r>
      <rPr>
        <u/>
        <sz val="11"/>
        <color theme="1"/>
        <rFont val="Calibri"/>
        <family val="2"/>
        <scheme val="minor"/>
      </rPr>
      <t>DOMAINE de COMPÉTENCE 4</t>
    </r>
    <r>
      <rPr>
        <sz val="11"/>
        <color theme="1"/>
        <rFont val="Calibri"/>
        <family val="2"/>
        <scheme val="minor"/>
      </rPr>
      <t xml:space="preserve"> : </t>
    </r>
    <r>
      <rPr>
        <b/>
        <sz val="11"/>
        <color theme="1"/>
        <rFont val="Calibri"/>
        <family val="2"/>
        <scheme val="minor"/>
      </rPr>
      <t>Apprendre à entretenir sa santé par une activité physique régulière</t>
    </r>
  </si>
  <si>
    <r>
      <rPr>
        <u/>
        <sz val="11"/>
        <color theme="1"/>
        <rFont val="Calibri"/>
        <family val="2"/>
        <scheme val="minor"/>
      </rPr>
      <t>DOMAINE de COMPÉTENCE 5</t>
    </r>
    <r>
      <rPr>
        <sz val="11"/>
        <color theme="1"/>
        <rFont val="Calibri"/>
        <family val="2"/>
        <scheme val="minor"/>
      </rPr>
      <t xml:space="preserve"> : </t>
    </r>
    <r>
      <rPr>
        <b/>
        <sz val="11"/>
        <color theme="1"/>
        <rFont val="Calibri"/>
        <family val="2"/>
        <scheme val="minor"/>
      </rPr>
      <t>S’approprier une culture physique sportive et artistique.</t>
    </r>
  </si>
  <si>
    <t>1. Renseigner les cellules jaunes de l'onglet " Événement ".</t>
  </si>
  <si>
    <t>Champs d'Apprentissage 1</t>
  </si>
  <si>
    <t>Champs d'Apprentissage 2</t>
  </si>
  <si>
    <t>Champs d'Apprentissage 3</t>
  </si>
  <si>
    <t>Champs d'Apprentissage 4</t>
  </si>
  <si>
    <t>4. Le tableau de synthèse annuelle et le graphique (en camembert, à droite) dresseront</t>
  </si>
  <si>
    <t>P1</t>
  </si>
  <si>
    <t>P2</t>
  </si>
  <si>
    <t>P3</t>
  </si>
  <si>
    <t>P4</t>
  </si>
  <si>
    <t>P5</t>
  </si>
  <si>
    <t>P6</t>
  </si>
  <si>
    <t>P7</t>
  </si>
  <si>
    <t>NE PAS EFFACER
mise en forme conditionnel</t>
  </si>
  <si>
    <t xml:space="preserve">* Ch.App_02_APS *
</t>
  </si>
  <si>
    <t>Aide à la saisie</t>
  </si>
  <si>
    <t>Arrêté n° 1026 CM du 27 juillet 2016 fixant les programmes Cycle1, Cycle 2 et Cycle 3</t>
  </si>
  <si>
    <t>de l'école primaire et du collège de Polynésie française.</t>
  </si>
  <si>
    <t>Rencontres Inter-Degrés</t>
  </si>
  <si>
    <t>2020-21</t>
  </si>
  <si>
    <t>2021-22</t>
  </si>
  <si>
    <t>2022-23</t>
  </si>
  <si>
    <t>2023-24</t>
  </si>
  <si>
    <t>2024-25</t>
  </si>
  <si>
    <t>PÉRIODE</t>
  </si>
  <si>
    <t>HEURE</t>
  </si>
  <si>
    <t>* JE PRATIQUE *</t>
  </si>
  <si>
    <t>* J'APPRENDS *</t>
  </si>
  <si>
    <t>* JE RENCONTRE *</t>
  </si>
  <si>
    <t>PÉR. 1</t>
  </si>
  <si>
    <t>P2R. 2</t>
  </si>
  <si>
    <t>PÉR. 3</t>
  </si>
  <si>
    <t>PÉR. 4</t>
  </si>
  <si>
    <t>PÉR. 5</t>
  </si>
  <si>
    <t>PÉR. 6</t>
  </si>
  <si>
    <t>PÉR. 7</t>
  </si>
  <si>
    <t>J'apprends</t>
  </si>
  <si>
    <t>À agir pour aider les autres. (PC)</t>
  </si>
  <si>
    <t>Je pratique</t>
  </si>
  <si>
    <t>Je rencontre</t>
  </si>
  <si>
    <t>Des œuvres d’art visuel, musical, théâtral, chorégraphique, cinématographique (PEAC)</t>
  </si>
  <si>
    <t>-  PC -
PARCOURS CITOYEN</t>
  </si>
  <si>
    <t>- PEAC -
PARCOURS D'ÉDUCATION ARTISTIQUE ET CULTURELLE</t>
  </si>
  <si>
    <t>- PS -
PARCOURS DE SANTÉ</t>
  </si>
  <si>
    <t>Pour devenir un citoyen libre, éclairé et responsable</t>
  </si>
  <si>
    <t>Pour le plaisir de découvrir des œuvres dart, d'échanger, partager mes émotions avec d'autres, connaître de nouveaux lieux et de nouveaux métiers</t>
  </si>
  <si>
    <t>Pour le plaisir de me sentir bien dans mon école et dans ma vie</t>
  </si>
  <si>
    <t>À exposer mon opinion dans un débat et à respecter celle des autres.</t>
  </si>
  <si>
    <t>À connaître les grands domaines des arts du passé et d’aujourd’hui.</t>
  </si>
  <si>
    <t>À  connaître et comprendre ce qui est bon pour ma santé.</t>
  </si>
  <si>
    <t>À respecter la loi dans une démocratie et les règles de vie en société.</t>
  </si>
  <si>
    <t xml:space="preserve">À situer les œuvres dans le temps. </t>
  </si>
  <si>
    <t>À identifier les personnes-ressources dans mon environnement proche pour  m’écouter, me conseiller, m'aider.</t>
  </si>
  <si>
    <t>À agir pour aider les autres.</t>
  </si>
  <si>
    <t>À mettre les œuvres  en relation.</t>
  </si>
  <si>
    <t>A respecter la santé des autres.</t>
  </si>
  <si>
    <t>A pratiquer les gestes qui sauvent.</t>
  </si>
  <si>
    <t>La recherche d’informations pour construire ma propre opinion.</t>
  </si>
  <si>
    <t>Différentes formes et techniques d’expression artistique.</t>
  </si>
  <si>
    <t xml:space="preserve">Je participe à des actions d’information,  de prévention et aux dépistages qui me sont proposés. </t>
  </si>
  <si>
    <r>
      <t xml:space="preserve">L’engagement dans mon </t>
    </r>
    <r>
      <rPr>
        <sz val="10"/>
        <color rgb="FFFF0000"/>
        <rFont val="Times New Roman"/>
        <family val="1"/>
      </rPr>
      <t>école</t>
    </r>
    <r>
      <rPr>
        <sz val="10"/>
        <color rgb="FF000000"/>
        <rFont val="Times New Roman"/>
        <family val="1"/>
      </rPr>
      <t xml:space="preserve"> comme délégué, éco-délégué ou membre d’une autre commission</t>
    </r>
  </si>
  <si>
    <t>Pour développer ma créativité et mon sens de l’initiative.</t>
  </si>
  <si>
    <t>Je m’informe grâce au Pass Santé Jeunes.</t>
  </si>
  <si>
    <r>
      <t xml:space="preserve">L’engagement dans une association sportive ou culturelle dans mon </t>
    </r>
    <r>
      <rPr>
        <sz val="10"/>
        <color rgb="FFFF0000"/>
        <rFont val="Times New Roman"/>
        <family val="1"/>
      </rPr>
      <t>école</t>
    </r>
    <r>
      <rPr>
        <sz val="10"/>
        <color rgb="FF000000"/>
        <rFont val="Times New Roman"/>
        <family val="1"/>
      </rPr>
      <t xml:space="preserve"> ou à l’extérieur.</t>
    </r>
  </si>
  <si>
    <t>Le travail individuel ou collectif dans le cadre d’un projet.</t>
  </si>
  <si>
    <t>J’adopte des comportements bénéfiques à ma santé.</t>
  </si>
  <si>
    <t>Une action solidaire ou environnementale en proposant à mes camarades de participer.</t>
  </si>
  <si>
    <t>L’expression orale pour expliquer mon projet aux autres.</t>
  </si>
  <si>
    <t>Je m’engage dans les projets du CESC et/ou du CVC.</t>
  </si>
  <si>
    <r>
      <t xml:space="preserve">* JE RENCONTRE *
</t>
    </r>
    <r>
      <rPr>
        <i/>
        <sz val="10"/>
        <rFont val="Times New Roman"/>
        <family val="1"/>
      </rPr>
      <t xml:space="preserve"> (quand on peut - Préciser qui)</t>
    </r>
  </si>
  <si>
    <t>Un bénévole dans une association… pour recevoir et échanger des informations</t>
  </si>
  <si>
    <t>Des œuvres d’art visuel, musical, théâtral, chorégraphique, cinématographique</t>
  </si>
  <si>
    <t>Des professionnels de la santé : infirmier(e), médecin, pharmacien, assistant(e) social(e), psychologue…</t>
  </si>
  <si>
    <t>Une élue locale … pour recevoir et échanger des informations</t>
  </si>
  <si>
    <t>Des artistes, des professionnels du monde de la culture : technicien, éditeur, critique, metteur en scène, conservateur de musée, chorégraphe, chef d’orchestre…</t>
  </si>
  <si>
    <t>Des membres d’associations qui agissent dans le domaine de la santé :  Téléthon,…</t>
  </si>
  <si>
    <t>………... pour recevoir et échanger des informations</t>
  </si>
  <si>
    <t>* PARCOURS CITOYEN (PC) *</t>
  </si>
  <si>
    <t>À exposer mon opinion dans un débat et à respecter celle des autres. (PC)</t>
  </si>
  <si>
    <t>La recherche d’informations pour construire ma propre opinion. (PC)</t>
  </si>
  <si>
    <t>Un bénévole d'une association, Une élue… pour recevoir et échanger des informations (PC)</t>
  </si>
  <si>
    <t>À respecter la loi dans une démocratie et les règles de vie en société. (PC)</t>
  </si>
  <si>
    <r>
      <t xml:space="preserve">L’engagement dans mon </t>
    </r>
    <r>
      <rPr>
        <sz val="10"/>
        <color rgb="FFFF0000"/>
        <rFont val="Times New Roman"/>
        <family val="1"/>
      </rPr>
      <t>école</t>
    </r>
    <r>
      <rPr>
        <sz val="10"/>
        <color rgb="FF000000"/>
        <rFont val="Times New Roman"/>
        <family val="1"/>
      </rPr>
      <t xml:space="preserve"> comme délégué, éco-délégué ou membre d’une autre commission (PC)</t>
    </r>
  </si>
  <si>
    <r>
      <t xml:space="preserve">L’engagement dans une association sportive ou culturelle dans mon </t>
    </r>
    <r>
      <rPr>
        <sz val="10"/>
        <color rgb="FFFF0000"/>
        <rFont val="Times New Roman"/>
        <family val="1"/>
      </rPr>
      <t>école</t>
    </r>
    <r>
      <rPr>
        <sz val="10"/>
        <color rgb="FF000000"/>
        <rFont val="Times New Roman"/>
        <family val="1"/>
      </rPr>
      <t xml:space="preserve"> ou à l’extérieur. (PC)</t>
    </r>
  </si>
  <si>
    <t>Une action solidaire ou environnementale en proposant à mes camarades de participer. (PC)</t>
  </si>
  <si>
    <t>* PEAC *</t>
  </si>
  <si>
    <t>À connaître les grands domaines des arts du passé et d’aujourd’hui. (PEAC)</t>
  </si>
  <si>
    <t>Des artistes, des professionnels du monde de la culture : technicien, éditeur, critique, metteur en scène, conservateur de musée, chorégraphe, chef d’orchestre… (PEAC)</t>
  </si>
  <si>
    <t>À situer les œuvres dans le temps.  (PEAC)</t>
  </si>
  <si>
    <t>Différentes formes et techniques d’expression artistique. (PEAC)</t>
  </si>
  <si>
    <t>À mettre les œuvres  en relation. (PEAC)</t>
  </si>
  <si>
    <t>Pour développer ma créativité et mon sens de l’initiative. (PEAC)</t>
  </si>
  <si>
    <t>Le travail individuel ou collectif dans le cadre d’un projet. (PEAC)</t>
  </si>
  <si>
    <t>* PARCOURS DE SANTÉ (PS) *</t>
  </si>
  <si>
    <t>L’expression orale pour expliquer mon projet aux autres. (PEAC)</t>
  </si>
  <si>
    <t>Des professionnels de la santé : infirmier(e), médecin, pharmacien, assistant(e) social(e), psychologue… (PS)</t>
  </si>
  <si>
    <t>Des membres d’associations qui agissent dans le domaine de la santé :  Téléthon,… (PS)</t>
  </si>
  <si>
    <t>PC)</t>
  </si>
  <si>
    <t>AC)</t>
  </si>
  <si>
    <t>PS)</t>
  </si>
  <si>
    <t>2025-26</t>
  </si>
  <si>
    <t>2026-27</t>
  </si>
  <si>
    <t>2027-28</t>
  </si>
  <si>
    <t>2028-29</t>
  </si>
  <si>
    <t>2029-30</t>
  </si>
  <si>
    <t>PARCOURS</t>
  </si>
  <si>
    <t>Autre : à saisir (PC)</t>
  </si>
  <si>
    <t>Autre : à saisir (PEAC)</t>
  </si>
  <si>
    <t>Autre : à saisir (PS)</t>
  </si>
  <si>
    <t>À  connaître et comprendre ce qui est bon pour ma santé. (PS)</t>
  </si>
  <si>
    <t>À identifier les personnes-ressources dans mon environnement proche pour  m’écouter, me conseiller, m'aider. (PS)</t>
  </si>
  <si>
    <t>A respecter la santé des autres. (PS)</t>
  </si>
  <si>
    <t>A pratiquer les gestes qui sauvent. (PS)</t>
  </si>
  <si>
    <t>Je participe à des actions d’information,  de prévention et aux dépistages qui me sont proposés.  (PS)</t>
  </si>
  <si>
    <t>Je m’informe grâce au Pass Santé Jeunes. (PS)</t>
  </si>
  <si>
    <t>J’adopte des comportements bénéfiques à ma santé. (PS)</t>
  </si>
  <si>
    <t>Je m’engage dans les projets du CESC et/ou du CVC. (PS)</t>
  </si>
  <si>
    <t>cross polynesie 02/12</t>
  </si>
  <si>
    <r>
      <t xml:space="preserve">-  PC -
PARCOURS CITOYEN
</t>
    </r>
    <r>
      <rPr>
        <b/>
        <sz val="16"/>
        <color theme="0"/>
        <rFont val="Times New Roman"/>
        <family val="1"/>
      </rPr>
      <t>Pour devenir un citoyen libre, éclairé et responsable</t>
    </r>
  </si>
  <si>
    <r>
      <t xml:space="preserve">- PS -
PARCOURS DE SANTÉ
</t>
    </r>
    <r>
      <rPr>
        <b/>
        <sz val="16"/>
        <color theme="0"/>
        <rFont val="Times New Roman"/>
        <family val="1"/>
      </rPr>
      <t>Pour le plaisir de me sentir bien dans mon école et dans ma vie</t>
    </r>
  </si>
  <si>
    <r>
      <t xml:space="preserve">- PEAC -
PARCOURS D'ÉDUCATION ARTISTIQUE ET CULTURELLE
</t>
    </r>
    <r>
      <rPr>
        <b/>
        <sz val="14"/>
        <color theme="0"/>
        <rFont val="Times New Roman"/>
        <family val="1"/>
      </rPr>
      <t>Pour le plaisir de découvrir des œuvres dart, d'échanger, partager mes émotions avec d'autres, connaître de nouveaux lieux et de nouveaux métiers</t>
    </r>
  </si>
  <si>
    <t xml:space="preserve">3a. les champs d'apprentissage d'abord </t>
  </si>
  <si>
    <t>3d. Parcours : J'apprends</t>
  </si>
  <si>
    <t>3e. Parcours : Je  pratique</t>
  </si>
  <si>
    <t>3f. Parcours : Je rencontre</t>
  </si>
  <si>
    <t xml:space="preserve">3c. les activités </t>
  </si>
  <si>
    <t>-&gt; Il est utile de consulter l'onglet APS pour choisir le champs d'apprentissage et/ou son activité</t>
  </si>
  <si>
    <t>Les  5 domaines de formation du Socle Commun de Connaissances, de Compétences et de Culture (S4C)</t>
  </si>
  <si>
    <t>DOMAINE DE FORMATION 1</t>
  </si>
  <si>
    <t>DOMAINE DE FORMATION 2</t>
  </si>
  <si>
    <t>DOMAINE DE FORMATION 3</t>
  </si>
  <si>
    <t>DOMAINE DE FORMATION 4</t>
  </si>
  <si>
    <t>DOMAINE DE FORMATION 5</t>
  </si>
  <si>
    <t xml:space="preserve">Les langages pour penser et communiquer </t>
  </si>
  <si>
    <t>Les méthodes et outils pour apprendre</t>
  </si>
  <si>
    <t>La formation de la personne et du citoyen</t>
  </si>
  <si>
    <t xml:space="preserve">Les systèmes naturels et les systèmes techniques </t>
  </si>
  <si>
    <t>Les représentations du monde et de l'activité humaine</t>
  </si>
  <si>
    <t>DOMAINE DE COMPÉTENCE 1</t>
  </si>
  <si>
    <t>DOMAINE DE COMPÉTENCE 2</t>
  </si>
  <si>
    <t>DOMAINE DE COMPÉTENCE 3</t>
  </si>
  <si>
    <t>DOMAINE DE COMPÉTENCE 4</t>
  </si>
  <si>
    <t>DOMAINE DE COMPÉTENCE 5</t>
  </si>
  <si>
    <t xml:space="preserve">accepter et prendre en considération toutes les différences interindividuelles au sein d'un groupe </t>
  </si>
  <si>
    <t>CHAMP D'APPRENTISSAGE 1</t>
  </si>
  <si>
    <t>CHAMP D'APPRENTISSAGE 2</t>
  </si>
  <si>
    <t>CHAMP D'APPRENTISSAGE 3</t>
  </si>
  <si>
    <t>CHAMP D'APPRENTISSAGE 4</t>
  </si>
  <si>
    <t>COMPÉTENCES VIÉS DANS LE CYCLE</t>
  </si>
  <si>
    <t>2.  Onglet "CYCLE" :  Renseigner le niveau, et le nom de la classe</t>
  </si>
  <si>
    <t>CP</t>
  </si>
  <si>
    <t>CE1</t>
  </si>
  <si>
    <t>CE2</t>
  </si>
  <si>
    <t>CP/ CE1</t>
  </si>
  <si>
    <t>CE1/ CE2</t>
  </si>
  <si>
    <t>CP/ CE1/ CE2</t>
  </si>
  <si>
    <t>Programmes d'enseignement du Cycle 2 ou Cycle des apprentissages fondamentaux</t>
  </si>
  <si>
    <r>
      <rPr>
        <u/>
        <sz val="11"/>
        <color theme="1"/>
        <rFont val="Calibri"/>
        <family val="2"/>
        <scheme val="minor"/>
      </rPr>
      <t>DOMAINE de COMPÉTENCE</t>
    </r>
    <r>
      <rPr>
        <sz val="11"/>
        <color theme="1"/>
        <rFont val="Calibri"/>
        <family val="2"/>
        <scheme val="minor"/>
      </rPr>
      <t xml:space="preserve"> : </t>
    </r>
    <r>
      <rPr>
        <b/>
        <sz val="11"/>
        <color theme="1"/>
        <rFont val="Calibri"/>
        <family val="2"/>
        <scheme val="minor"/>
      </rPr>
      <t>Partager des règles, assumer des rôles et des responsabilités pour apprendre à vivre ensemble</t>
    </r>
  </si>
  <si>
    <t>ATTENDUS EN FIN DE CYCLE 2</t>
  </si>
  <si>
    <t>Quelle que soit l’activité athlétique, l’enjeu est de confronter les élèves à une performance qu’ils peuvent évaluer. 
Ils doivent, tout au long du cycle, en mobilisant toutes leurs ressources, agir sur des éléments de leur motricité spontanée pour en améliorer la performance.</t>
  </si>
  <si>
    <t>» Courir, sauter, lancer à des intensités et des durées variables dans des contextes adaptés.
»» Savoir différencier : courir vite et courir longtemps / lancer loin et lancer précis / sauter haut et sauter loin.
»» » Accepter de viser une performance mesurée et de se confronter aux autres.
»» »»  Remplir quelques rôles spécifiques.</t>
  </si>
  <si>
    <t>- Transformer sa motricité spontanée pour maitriser les actions motrices ; courir, sauter, lancer.
- Utiliser sa main d’adresse et son pied d’appel et construire une adresse gestuelle et corporelle bilatérale.
-  Mobiliser de façon optimale ses ressources pour produire des efforts à des intensités variables.
-  Pendant l’action, prendre des repères extérieurs à son corps pour percevoir : espace, temps, durée et effort.
-  les règles de sécurité édictées par le professeur.</t>
  </si>
  <si>
    <t>En natation, les activités proposées permettent de passer de réponses motrices naturelles (découvrir
le milieu, y évoluer en confiance) à des formes plus élaborées (flotter, se repérer) et plus techniques
(se déplacer). L’objectif est de passer d’un équilibre vertical à un équilibre horizontal de nageur, d’une
respiration réflexe à une respiration adaptée, puis passer d’une propulsion essentiellement basée sur
les jambes à une propulsion essentiellement basée sur les bras.
Tout au long du cycle les activités d’orientation doivent se dérouler dans des espaces de plus en plus
vastes et de moins en moins connus ; les déplacements doivent, au fur et à mesure, de l’âge demander
l’utilisation de codes de plus en plus symboliques. Au fur et à mesure du cycle, la maitrise des engins
doit amener les élèves à se déplacer dans des milieux de moins en moins protégés et de plus en plus
difficiles.</t>
  </si>
  <si>
    <t>» Se déplacer dans l’eau sur une quinzaine de mètres sans appui et après un temps d’immersion.
»» Réaliser un parcours en adaptant ses déplacements à un environnement inhabituel. L’espace est aménagé et sécurisé.
»» » Respecter les règles de sécurité qui s’appliquent.</t>
  </si>
  <si>
    <t>- Transformer sa motricité spontanée pour maitriser les actions motrices.
- S’engager sans appréhension pour se déplacer dans différents environnements.
- Lire le milieu et adapter ses déplacements à ses contraintes.
- Respecter les règles essentielles de sécurité.
- Reconnaitre une situation à risque.</t>
  </si>
  <si>
    <t>Les activités expressives, artistiques, esthétiques ou acrobatiques proposées présentent une progressivité en termes de longueur, de difficultés d’exécution.
Les élèves évoluent au cours du cycle en montrant une pratique de plus en plus élaborée, en passant progressivement de l’exécutant à la
composition et à la chorégraphie simple. 
Lors des activités gymniques, ils réalisent des actions de plus en plus tournées et renversées, de plus en plus aériennes, de plus en plus manuelles, de plus en
plus coordonnées. Ils réalisent progressivement des actions « acrobatiques » mettant en jeu l’équilibre (recherche d’exploits) et pouvant revêtir un caractère esthétique.</t>
  </si>
  <si>
    <t>» Mobiliser le pouvoir expressif du corps, en reproduisant une séquence simple d’actions apprise ou en présentant une action inventée.
»» S’adapter au rythme, mémoriser des pas, des figures, des éléments et des enchainements pour réaliser des actions individuelles et collectives.</t>
  </si>
  <si>
    <t>- S’exposer aux autres : s’engager avec facilité dans des situations d’expression personnelle sans crainte de se montrer.
- Exploiter le pouvoir expressif du corps en transformant sa motricité et en construisant un répertoire d’actions nouvelles à visée esthétique.
- S’engager en sécurité dans des situations acrobatiques en construisant de nouveaux pouvoirs moteurs.
- Synchroniser ses actions avec celles de partenaires.</t>
  </si>
  <si>
    <t>Tout au long du cycle, la pratique d’activités collectives doit amener les élèves à se reconnaitre comme attaquant ou défenseur, développer des stratégies, identifier et remplir des rôles et des statuts
différents dans les jeux vécus et respecter les règles. 
Au cours du cycle les élèves affrontent seuls un adversaire afin d’obtenir le gain du jeu, de développer des stratégies comme attaquant ou comme défenseur
et de comprendre qu’il faut attaquer tout en se défendant (réversibilité des situations vécues).</t>
  </si>
  <si>
    <r>
      <rPr>
        <u/>
        <sz val="11"/>
        <color theme="1"/>
        <rFont val="Calibri"/>
        <family val="2"/>
        <scheme val="minor"/>
      </rPr>
      <t>* dans des situations aménagées et très variées *</t>
    </r>
    <r>
      <rPr>
        <b/>
        <sz val="11"/>
        <color theme="1"/>
        <rFont val="Calibri"/>
        <family val="2"/>
        <scheme val="minor"/>
      </rPr>
      <t xml:space="preserve">
» s’engager dans un affrontement individuel ou collectif en respectant les règles du jeu ;
»» contrôler son engagement moteur et affectif pour réussir des actions simples ;
»» » connaitre le but du jeu ;
»» » » reconnaitre ses partenaires et ses adversaires.</t>
    </r>
  </si>
  <si>
    <t>- Rechercher le gain du jeu, de la rencontre.
- Comprendre le but du jeu et orienter ses actions vers la cible.
- Accepter l’opposition et la coopération.
- S’adapter aux actions d’un adversaire.
- Coordonner des actions motrices simples.
- S’informer, prendre des repères pour agir seul ou avec les autres.
- Respecter les règles essentielles de jeu et de sécurité.</t>
  </si>
  <si>
    <t>C2</t>
  </si>
  <si>
    <t>Développer sa motricité et construire un langage du corps</t>
  </si>
  <si>
    <t>S'approprier seul ou à plusieurs par la pratique, les méthodes et outils pour apprendre</t>
  </si>
  <si>
    <t xml:space="preserve">Partager des règles, assurer des rôles et des responsabilités
pour apprendre à vivre ensemble </t>
  </si>
  <si>
    <t xml:space="preserve"> Apprendre à
entretenir sa santé par une activité physique et régulière </t>
  </si>
  <si>
    <t>S'approprier une culture physique sportive et artistique</t>
  </si>
  <si>
    <t xml:space="preserve">prendre conscience des différentes ressources à mobiliser pour agir avec son corps </t>
  </si>
  <si>
    <t xml:space="preserve">apprendre par essai-erreur en utilisant les effets de son action </t>
  </si>
  <si>
    <t xml:space="preserve">assumer les rôles spécifiques aux différentes APSA (joueur, coach, arbitre, juge, médiateur, organisateur...) </t>
  </si>
  <si>
    <t>découvrir les principes d'une
bonne hygiène de vie à des fins de santé et de bien-être</t>
  </si>
  <si>
    <t xml:space="preserve">découvrir la variété des activités et des spectacles sportifs </t>
  </si>
  <si>
    <t xml:space="preserve">adapter sa motricité à des environnements variés  </t>
  </si>
  <si>
    <t xml:space="preserve">apprendre à planifier son action avant de la réaliser </t>
  </si>
  <si>
    <t>élaborer, respecter et faire respecter règles et règlements</t>
  </si>
  <si>
    <t>ne pas se mettre en danger par un engagement physique dont l'intensité excède ses qualités physiques</t>
  </si>
  <si>
    <t xml:space="preserve">exprimer des intentions et des émotions par son corps dans un projet artistique individuel ou collectif </t>
  </si>
  <si>
    <t>s'exprimer par son corps et accepter de se montrer à autrui</t>
  </si>
  <si>
    <t>Adapter ses déplacements à des environnements variés</t>
  </si>
  <si>
    <t>ATTENDUS DE FIN DE CYCLE 2</t>
  </si>
  <si>
    <t xml:space="preserve">ATTENDUS DE FIN DE CYCLE 2
</t>
  </si>
  <si>
    <t>» Courir, sauter, lancer à des intensités et des durées variables dans des contextes adaptés.
»» Savoir différencier : courir vite et courir longtemps / lancer loin et lancer précis / sauter haut et sauter loin.
»» » Accepter de viser une performance mesurée et de se confronter aux autres.
»» »»  Remplir quelques rôles spécifiques.</t>
  </si>
  <si>
    <t>» Se déplacer dans l’eau sur une quinzaine de mètres sans appui et après un temps d’immersion.
»» » Respecter les règles de sécurité qui s’appliquent.
»» Réaliser un parcours en adaptant ses déplacements à un environnement inhabituel. L’espace est aménagé et sécurisé.</t>
  </si>
  <si>
    <t>» Mobiliser le pouvoir expressif du corps, en reproduisant une séquence simple d’actions apprise ou en présentant une action inventée.
»» S’adapter au rythme, mémoriser des pas, des figures, des éléments et des enchainements pour réaliser des actions individuelles et collectives.</t>
  </si>
  <si>
    <t>* dans des situations aménagées et très variées *
» s’engager dans un affrontement individuel ou collectif en respectant les règles du jeu ;
»» contrôler son engagement moteur et affectif pour réussir des actions simples ;
»» » connaitre le but du jeu ;
»» » » reconnaitre ses partenaires et ses adversaires.</t>
  </si>
  <si>
    <t>Transformer sa motricité spontanée pour maitriser les actions motrices ; courir, sauter, lancer.</t>
  </si>
  <si>
    <t>Transformer sa motricité spontanée pour maitriser les actions motrices.</t>
  </si>
  <si>
    <t>S’exposer aux autres : s’engager avec facilité dans des situations d’expression personnelle sans crainte de se montrer.</t>
  </si>
  <si>
    <t>Rechercher le gain du jeu, de la rencontre.</t>
  </si>
  <si>
    <t>Utiliser sa main d’adresse et son pied d’appel et construire une adresse gestuelle et corporelle bilatérale.</t>
  </si>
  <si>
    <t>S’engager sans appréhension pour se déplacer dans différents environnements.</t>
  </si>
  <si>
    <t>Exploiter le pouvoir expressif du corps en transformant sa motricité et en construisant un répertoire d’actions nouvelles à visée esthétique.</t>
  </si>
  <si>
    <t>Comprendre le but du jeu et orienter ses actions vers la cible.</t>
  </si>
  <si>
    <t>Mobiliser de façon optimale ses ressources pour produire des efforts à des intensités variables.</t>
  </si>
  <si>
    <t>Lire le milieu et adapter ses déplacements à ses contraintes.</t>
  </si>
  <si>
    <t>S’engager en sécurité dans des situations acrobatiques en construisant de nouveaux pouvoirs moteurs.</t>
  </si>
  <si>
    <t>Accepter l’opposition et la coopération.</t>
  </si>
  <si>
    <t>Pendant l’action, prendre des repères extérieurs à son corps pour percevoir : espace, temps, durée et effort.</t>
  </si>
  <si>
    <t>Respecter les règles essentielles de sécurité.</t>
  </si>
  <si>
    <t>Synchroniser ses actions avec celles de partenaires.</t>
  </si>
  <si>
    <t>S’adapter aux actions d’un adversaire.</t>
  </si>
  <si>
    <t>les règles de sécurité édictées par le professeur.</t>
  </si>
  <si>
    <t>Reconnaitre une situation à risque.</t>
  </si>
  <si>
    <t>Coordonner des actions motrices simples.</t>
  </si>
  <si>
    <t>Cycle 2</t>
  </si>
  <si>
    <t xml:space="preserve"> S’informer, prendre des repères pour agir seul ou avec les autres.</t>
  </si>
  <si>
    <t>Respecter les règles essentielles de jeu et de sécurité.</t>
  </si>
  <si>
    <r>
      <t xml:space="preserve">L'EPS PROPOSE UN PARCOURS DE FORMATION DE </t>
    </r>
    <r>
      <rPr>
        <b/>
        <u/>
        <sz val="12"/>
        <rFont val="Calibri"/>
        <family val="2"/>
        <scheme val="minor"/>
      </rPr>
      <t>4 CHAMPS D'APPRENTISSAGES</t>
    </r>
    <r>
      <rPr>
        <b/>
        <sz val="12"/>
        <rFont val="Calibri"/>
        <family val="2"/>
        <scheme val="minor"/>
      </rPr>
      <t xml:space="preserve"> QUI CONTRIBUE À DÉVELOPPER LES COMPÉTENCES …</t>
    </r>
  </si>
  <si>
    <t>CA1.1_Courir, sauter, lancer à des intensités et des durées variables dans des contextes adaptés</t>
  </si>
  <si>
    <t>CA1.2_Savoir différencier : courir vite et courir longtemps / lancer loin et lancer précis / sauter haut et sauter loin</t>
  </si>
  <si>
    <t>CA1.3_Accepter de viser une performance mesurée et de se confronter aux autres</t>
  </si>
  <si>
    <t>CA1.4_Remplir quelques rôles spécifiques</t>
  </si>
  <si>
    <t>CA2.1_Se déplacer dans l’eau sur une quinzaine de mètres sans appui et après un temps d’immersion</t>
  </si>
  <si>
    <t>CA2.2_Réaliser un parcours en adaptant ses déplacements à un environnement inhabituel. L’espace est aménagé et sécurisé</t>
  </si>
  <si>
    <t>CA2.3_Respecter les règles de sécurité qui s’appliquent</t>
  </si>
  <si>
    <t>CA3.1_Mobiliser le pouvoir expressif du corps, en reproduisant une séquence simple d’actions apprise ou en présentant une action inventée</t>
  </si>
  <si>
    <t>CA3.2_S’adapter au rythme, mémoriser des pas, des figures, des éléments et des enchainements pour réaliser des actions individuelles et collectives.</t>
  </si>
  <si>
    <t>CA4.1_s’engager dans un affrontement individuel ou collectif en respectant les règles du jeu</t>
  </si>
  <si>
    <t>CA4.2_contrôler son engagement moteur et affectif pour réussir des actions simples</t>
  </si>
  <si>
    <t>CA4.3_connaitre le but du jeu</t>
  </si>
  <si>
    <t>CA4.4_reconnaitre ses partenaires et ses adversaires</t>
  </si>
  <si>
    <t>INDICE</t>
  </si>
  <si>
    <t>Renseigner les cellules JAUNES</t>
  </si>
  <si>
    <r>
      <rPr>
        <b/>
        <u/>
        <sz val="11"/>
        <color theme="1"/>
        <rFont val="Times New Roman"/>
        <family val="1"/>
      </rPr>
      <t>NB</t>
    </r>
    <r>
      <rPr>
        <b/>
        <sz val="11"/>
        <color theme="1"/>
        <rFont val="Times New Roman"/>
        <family val="1"/>
      </rPr>
      <t xml:space="preserve"> : Aide à la saisie</t>
    </r>
  </si>
  <si>
    <t>CII</t>
  </si>
  <si>
    <t>Lien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</si>
</sst>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Ch_Apprentissage_&quot;0"/>
  </numFmts>
  <fonts count="79">
    <font>
      <sz val="11"/>
      <color theme="1"/>
      <name val="Calibri"/>
      <family val="2"/>
      <scheme val="minor"/>
    </font>
    <font>
      <b/>
      <sz val="9"/>
      <color indexed="81"/>
      <name val="Tahoma"/>
      <family val="2"/>
    </font>
    <font>
      <b/>
      <sz val="10"/>
      <name val="Times New Roman"/>
      <family val="1"/>
    </font>
    <font>
      <sz val="10"/>
      <name val="Times New Roman"/>
      <family val="1"/>
    </font>
    <font>
      <sz val="12"/>
      <name val="Times New Roman"/>
      <family val="1"/>
    </font>
    <font>
      <b/>
      <sz val="12"/>
      <name val="Times New Roman"/>
      <family val="1"/>
    </font>
    <font>
      <sz val="12"/>
      <name val="Cooper Black"/>
      <family val="1"/>
    </font>
    <font>
      <i/>
      <sz val="12"/>
      <name val="Times New Roman"/>
      <family val="1"/>
    </font>
    <font>
      <sz val="9"/>
      <name val="Cooper Black"/>
      <family val="1"/>
    </font>
    <font>
      <b/>
      <u/>
      <sz val="10"/>
      <name val="Times New Roman"/>
      <family val="1"/>
    </font>
    <font>
      <sz val="10"/>
      <color theme="1"/>
      <name val="Times New Roman"/>
      <family val="1"/>
    </font>
    <font>
      <b/>
      <sz val="10"/>
      <color theme="1"/>
      <name val="Times New Roman"/>
      <family val="1"/>
    </font>
    <font>
      <sz val="10"/>
      <color theme="1"/>
      <name val="Cooper Black"/>
      <family val="1"/>
    </font>
    <font>
      <sz val="11"/>
      <color theme="1"/>
      <name val="Times New Roman"/>
      <family val="1"/>
    </font>
    <font>
      <b/>
      <sz val="11"/>
      <color theme="1"/>
      <name val="Times New Roman"/>
      <family val="1"/>
    </font>
    <font>
      <i/>
      <sz val="11"/>
      <color theme="1"/>
      <name val="Times New Roman"/>
      <family val="1"/>
    </font>
    <font>
      <i/>
      <u/>
      <sz val="11"/>
      <color theme="1"/>
      <name val="Times New Roman"/>
      <family val="1"/>
    </font>
    <font>
      <b/>
      <u/>
      <sz val="11"/>
      <color rgb="FF0000FF"/>
      <name val="Times New Roman"/>
      <family val="1"/>
    </font>
    <font>
      <b/>
      <sz val="10"/>
      <color rgb="FFFF0000"/>
      <name val="Times New Roman"/>
      <family val="1"/>
    </font>
    <font>
      <b/>
      <sz val="10"/>
      <color rgb="FF0000FF"/>
      <name val="Times New Roman"/>
      <family val="1"/>
    </font>
    <font>
      <sz val="12"/>
      <color rgb="FFFF0000"/>
      <name val="Times New Roman"/>
      <family val="1"/>
    </font>
    <font>
      <b/>
      <u/>
      <sz val="10"/>
      <color theme="1"/>
      <name val="Times New Roman"/>
      <family val="1"/>
    </font>
    <font>
      <b/>
      <i/>
      <sz val="11"/>
      <color theme="1"/>
      <name val="Times New Roman"/>
      <family val="1"/>
    </font>
    <font>
      <b/>
      <i/>
      <sz val="18"/>
      <color rgb="FFFF0000"/>
      <name val="Times New Roman"/>
      <family val="1"/>
    </font>
    <font>
      <b/>
      <sz val="14"/>
      <color rgb="FFFF0000"/>
      <name val="Times New Roman"/>
      <family val="1"/>
    </font>
    <font>
      <sz val="10"/>
      <color rgb="FFFF0000"/>
      <name val="Times New Roman"/>
      <family val="1"/>
    </font>
    <font>
      <b/>
      <sz val="11"/>
      <color theme="1"/>
      <name val="Calibri"/>
      <family val="2"/>
      <scheme val="minor"/>
    </font>
    <font>
      <b/>
      <sz val="12"/>
      <color theme="1"/>
      <name val="Calibri"/>
      <family val="2"/>
      <scheme val="minor"/>
    </font>
    <font>
      <b/>
      <u/>
      <sz val="11"/>
      <color theme="1"/>
      <name val="Calibri"/>
      <family val="2"/>
      <scheme val="minor"/>
    </font>
    <font>
      <sz val="10"/>
      <name val="Calibri"/>
      <family val="2"/>
    </font>
    <font>
      <i/>
      <sz val="10"/>
      <name val="Times New Roman"/>
      <family val="1"/>
    </font>
    <font>
      <u/>
      <sz val="48"/>
      <color rgb="FFFF0000"/>
      <name val="Calibri"/>
      <family val="2"/>
      <scheme val="minor"/>
    </font>
    <font>
      <sz val="256"/>
      <color theme="1"/>
      <name val="Times New Roman"/>
      <family val="1"/>
    </font>
    <font>
      <sz val="48"/>
      <color theme="1"/>
      <name val="Times New Roman"/>
      <family val="1"/>
    </font>
    <font>
      <b/>
      <sz val="20"/>
      <color theme="1"/>
      <name val="Calibri"/>
      <family val="2"/>
      <scheme val="minor"/>
    </font>
    <font>
      <u/>
      <sz val="11"/>
      <color theme="1"/>
      <name val="Calibri"/>
      <family val="2"/>
      <scheme val="minor"/>
    </font>
    <font>
      <sz val="10.5"/>
      <color theme="1"/>
      <name val="Calibri"/>
      <family val="2"/>
      <scheme val="minor"/>
    </font>
    <font>
      <sz val="48"/>
      <color theme="1"/>
      <name val="Calibri"/>
      <family val="2"/>
      <scheme val="minor"/>
    </font>
    <font>
      <sz val="111"/>
      <color theme="1"/>
      <name val="Calibri"/>
      <family val="2"/>
      <scheme val="minor"/>
    </font>
    <font>
      <sz val="8"/>
      <name val="Times New Roman"/>
      <family val="1"/>
    </font>
    <font>
      <b/>
      <sz val="12"/>
      <color rgb="FFFF0000"/>
      <name val="Times New Roman"/>
      <family val="1"/>
    </font>
    <font>
      <b/>
      <u/>
      <sz val="11"/>
      <color theme="1"/>
      <name val="Times New Roman"/>
      <family val="1"/>
    </font>
    <font>
      <b/>
      <sz val="8"/>
      <color theme="1"/>
      <name val="Calibri"/>
      <family val="2"/>
      <scheme val="minor"/>
    </font>
    <font>
      <b/>
      <sz val="14"/>
      <color theme="1"/>
      <name val="Calibri"/>
      <family val="2"/>
      <scheme val="minor"/>
    </font>
    <font>
      <b/>
      <sz val="9"/>
      <name val="Times New Roman"/>
      <family val="1"/>
    </font>
    <font>
      <sz val="9"/>
      <name val="Times New Roman"/>
      <family val="1"/>
    </font>
    <font>
      <sz val="10"/>
      <color rgb="FF000000"/>
      <name val="Times New Roman"/>
      <family val="1"/>
    </font>
    <font>
      <sz val="9"/>
      <color indexed="81"/>
      <name val="Tahoma"/>
      <family val="2"/>
    </font>
    <font>
      <b/>
      <i/>
      <sz val="16"/>
      <name val="Times New Roman"/>
      <family val="1"/>
    </font>
    <font>
      <sz val="14"/>
      <name val="Cooper Black"/>
      <family val="1"/>
    </font>
    <font>
      <sz val="16"/>
      <name val="Cooper Black"/>
      <family val="1"/>
    </font>
    <font>
      <sz val="11"/>
      <color theme="1"/>
      <name val="Cooper Black"/>
      <family val="1"/>
    </font>
    <font>
      <sz val="7"/>
      <name val="Times New Roman"/>
      <family val="1"/>
    </font>
    <font>
      <b/>
      <sz val="14"/>
      <name val="Times New Roman"/>
      <family val="1"/>
    </font>
    <font>
      <b/>
      <sz val="14"/>
      <color theme="0"/>
      <name val="Times New Roman"/>
      <family val="1"/>
    </font>
    <font>
      <b/>
      <sz val="16"/>
      <name val="Times New Roman"/>
      <family val="1"/>
    </font>
    <font>
      <b/>
      <sz val="16"/>
      <color theme="0"/>
      <name val="Times New Roman"/>
      <family val="1"/>
    </font>
    <font>
      <sz val="12"/>
      <color theme="1"/>
      <name val="Calibri"/>
      <family val="2"/>
      <scheme val="minor"/>
    </font>
    <font>
      <b/>
      <sz val="12"/>
      <color rgb="FF000000"/>
      <name val="Calibri"/>
      <family val="2"/>
      <scheme val="minor"/>
    </font>
    <font>
      <b/>
      <sz val="16"/>
      <color theme="0"/>
      <name val="Calibri"/>
      <family val="2"/>
      <scheme val="minor"/>
    </font>
    <font>
      <b/>
      <sz val="12"/>
      <color theme="0"/>
      <name val="Calibri"/>
      <family val="2"/>
      <scheme val="minor"/>
    </font>
    <font>
      <b/>
      <sz val="10"/>
      <color theme="0"/>
      <name val="Calibri"/>
      <family val="2"/>
      <scheme val="minor"/>
    </font>
    <font>
      <sz val="10"/>
      <color theme="1"/>
      <name val="Calibri"/>
      <family val="2"/>
      <scheme val="minor"/>
    </font>
    <font>
      <b/>
      <sz val="12"/>
      <color theme="0"/>
      <name val="Arial"/>
      <family val="2"/>
    </font>
    <font>
      <b/>
      <sz val="10"/>
      <color theme="1"/>
      <name val="Calibri"/>
      <family val="2"/>
      <scheme val="minor"/>
    </font>
    <font>
      <b/>
      <sz val="10"/>
      <color theme="1"/>
      <name val="Arial"/>
      <family val="2"/>
    </font>
    <font>
      <sz val="10"/>
      <color theme="1"/>
      <name val="ArialMT"/>
    </font>
    <font>
      <sz val="272"/>
      <color theme="1"/>
      <name val="Calibri"/>
      <family val="2"/>
      <scheme val="minor"/>
    </font>
    <font>
      <b/>
      <sz val="12"/>
      <name val="Calibri"/>
      <family val="2"/>
      <scheme val="minor"/>
    </font>
    <font>
      <b/>
      <sz val="48"/>
      <color theme="1"/>
      <name val="Calibri"/>
      <family val="2"/>
      <scheme val="minor"/>
    </font>
    <font>
      <b/>
      <sz val="9"/>
      <color rgb="FF000000"/>
      <name val="Tahoma"/>
      <family val="2"/>
    </font>
    <font>
      <sz val="9"/>
      <color rgb="FF000000"/>
      <name val="Tahoma"/>
      <family val="2"/>
    </font>
    <font>
      <b/>
      <u/>
      <sz val="12"/>
      <name val="Calibri"/>
      <family val="2"/>
      <scheme val="minor"/>
    </font>
    <font>
      <b/>
      <u/>
      <sz val="9"/>
      <color indexed="81"/>
      <name val="Tahoma"/>
      <family val="2"/>
    </font>
    <font>
      <b/>
      <u/>
      <sz val="12"/>
      <color rgb="FFFF0000"/>
      <name val="Times New Roman"/>
      <family val="1"/>
    </font>
    <font>
      <b/>
      <sz val="72"/>
      <color theme="1"/>
      <name val="Calibri"/>
      <family val="2"/>
      <scheme val="minor"/>
    </font>
    <font>
      <u/>
      <sz val="11"/>
      <color theme="10"/>
      <name val="Calibri"/>
      <family val="2"/>
      <scheme val="minor"/>
    </font>
    <font>
      <u/>
      <sz val="14"/>
      <color theme="10"/>
      <name val="Calibri"/>
      <family val="2"/>
      <scheme val="minor"/>
    </font>
    <font>
      <b/>
      <u/>
      <sz val="9"/>
      <color rgb="FF000000"/>
      <name val="Tahoma"/>
      <family val="2"/>
    </font>
  </fonts>
  <fills count="36">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rgb="FFFF66FF"/>
        <bgColor indexed="64"/>
      </patternFill>
    </fill>
    <fill>
      <patternFill patternType="solid">
        <fgColor theme="9" tint="0.79998168889431442"/>
        <bgColor indexed="64"/>
      </patternFill>
    </fill>
    <fill>
      <patternFill patternType="solid">
        <fgColor rgb="FF66CCFF"/>
        <bgColor indexed="64"/>
      </patternFill>
    </fill>
    <fill>
      <patternFill patternType="solid">
        <fgColor rgb="FFCC9900"/>
        <bgColor indexed="64"/>
      </patternFill>
    </fill>
    <fill>
      <patternFill patternType="solid">
        <fgColor rgb="FFCC66FF"/>
        <bgColor indexed="64"/>
      </patternFill>
    </fill>
    <fill>
      <patternFill patternType="solid">
        <fgColor rgb="FFFFFF00"/>
        <bgColor indexed="64"/>
      </patternFill>
    </fill>
    <fill>
      <patternFill patternType="solid">
        <fgColor rgb="FFFFC00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33CCFF"/>
        <bgColor indexed="64"/>
      </patternFill>
    </fill>
    <fill>
      <patternFill patternType="solid">
        <fgColor theme="0" tint="-0.14999847407452621"/>
        <bgColor indexed="64"/>
      </patternFill>
    </fill>
    <fill>
      <patternFill patternType="solid">
        <fgColor rgb="FF9966FF"/>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6" tint="-0.249977111117893"/>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tint="-0.499984740745262"/>
        <bgColor indexed="64"/>
      </patternFill>
    </fill>
    <fill>
      <patternFill patternType="solid">
        <fgColor rgb="FFF2FFBE"/>
        <bgColor indexed="64"/>
      </patternFill>
    </fill>
    <fill>
      <patternFill patternType="solid">
        <fgColor rgb="FFC4FFC4"/>
        <bgColor indexed="64"/>
      </patternFill>
    </fill>
    <fill>
      <patternFill patternType="solid">
        <fgColor rgb="FFCFFFF8"/>
        <bgColor indexed="64"/>
      </patternFill>
    </fill>
    <fill>
      <patternFill patternType="solid">
        <fgColor rgb="FFF7DAFF"/>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7" tint="0.39997558519241921"/>
        <bgColor indexed="64"/>
      </patternFill>
    </fill>
  </fills>
  <borders count="12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top style="medium">
        <color auto="1"/>
      </top>
      <bottom/>
      <diagonal/>
    </border>
    <border>
      <left style="medium">
        <color auto="1"/>
      </left>
      <right style="thin">
        <color auto="1"/>
      </right>
      <top/>
      <bottom style="thin">
        <color auto="1"/>
      </bottom>
      <diagonal/>
    </border>
    <border>
      <left style="mediumDashed">
        <color rgb="FF00B050"/>
      </left>
      <right style="mediumDashed">
        <color rgb="FF00B050"/>
      </right>
      <top style="mediumDashed">
        <color rgb="FF00B050"/>
      </top>
      <bottom style="thin">
        <color auto="1"/>
      </bottom>
      <diagonal/>
    </border>
    <border>
      <left style="mediumDashed">
        <color rgb="FF00B050"/>
      </left>
      <right style="mediumDashed">
        <color rgb="FF00B050"/>
      </right>
      <top style="thin">
        <color auto="1"/>
      </top>
      <bottom style="thin">
        <color auto="1"/>
      </bottom>
      <diagonal/>
    </border>
    <border>
      <left style="mediumDashed">
        <color rgb="FF00B050"/>
      </left>
      <right style="mediumDashed">
        <color rgb="FF00B050"/>
      </right>
      <top style="thin">
        <color auto="1"/>
      </top>
      <bottom style="mediumDashed">
        <color rgb="FF00B050"/>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style="thin">
        <color auto="1"/>
      </left>
      <right style="thin">
        <color auto="1"/>
      </right>
      <top style="thin">
        <color auto="1"/>
      </top>
      <bottom/>
      <diagonal/>
    </border>
    <border>
      <left style="mediumDashed">
        <color rgb="FF00B050"/>
      </left>
      <right style="mediumDashed">
        <color rgb="FF00B050"/>
      </right>
      <top style="thin">
        <color auto="1"/>
      </top>
      <bottom/>
      <diagonal/>
    </border>
    <border>
      <left style="mediumDashed">
        <color rgb="FF00B050"/>
      </left>
      <right style="mediumDashed">
        <color rgb="FF00B050"/>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bottom/>
      <diagonal/>
    </border>
    <border>
      <left/>
      <right/>
      <top style="thin">
        <color auto="1"/>
      </top>
      <bottom style="thin">
        <color auto="1"/>
      </bottom>
      <diagonal/>
    </border>
    <border>
      <left/>
      <right/>
      <top/>
      <bottom style="thin">
        <color auto="1"/>
      </bottom>
      <diagonal/>
    </border>
    <border>
      <left style="mediumDashDotDot">
        <color auto="1"/>
      </left>
      <right style="mediumDashDotDot">
        <color auto="1"/>
      </right>
      <top style="dashDotDot">
        <color auto="1"/>
      </top>
      <bottom style="medium">
        <color auto="1"/>
      </bottom>
      <diagonal/>
    </border>
    <border>
      <left style="mediumDashDotDot">
        <color auto="1"/>
      </left>
      <right style="medium">
        <color auto="1"/>
      </right>
      <top style="dashDotDot">
        <color auto="1"/>
      </top>
      <bottom style="medium">
        <color auto="1"/>
      </bottom>
      <diagonal/>
    </border>
    <border>
      <left style="mediumDashDotDot">
        <color auto="1"/>
      </left>
      <right style="mediumDashDotDot">
        <color auto="1"/>
      </right>
      <top style="dotted">
        <color auto="1"/>
      </top>
      <bottom style="dashDotDot">
        <color auto="1"/>
      </bottom>
      <diagonal/>
    </border>
    <border>
      <left style="mediumDashDotDot">
        <color auto="1"/>
      </left>
      <right style="medium">
        <color auto="1"/>
      </right>
      <top style="dotted">
        <color auto="1"/>
      </top>
      <bottom style="dashDotDot">
        <color auto="1"/>
      </bottom>
      <diagonal/>
    </border>
    <border>
      <left style="medium">
        <color auto="1"/>
      </left>
      <right/>
      <top/>
      <bottom style="dotted">
        <color auto="1"/>
      </bottom>
      <diagonal/>
    </border>
    <border>
      <left style="medium">
        <color auto="1"/>
      </left>
      <right/>
      <top style="dotted">
        <color auto="1"/>
      </top>
      <bottom style="dashDotDot">
        <color auto="1"/>
      </bottom>
      <diagonal/>
    </border>
    <border>
      <left style="medium">
        <color auto="1"/>
      </left>
      <right/>
      <top style="dashDotDot">
        <color auto="1"/>
      </top>
      <bottom style="medium">
        <color auto="1"/>
      </bottom>
      <diagonal/>
    </border>
    <border>
      <left style="mediumDashDotDot">
        <color auto="1"/>
      </left>
      <right style="medium">
        <color auto="1"/>
      </right>
      <top style="medium">
        <color auto="1"/>
      </top>
      <bottom style="dotted">
        <color auto="1"/>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auto="1"/>
      </top>
      <bottom/>
      <diagonal/>
    </border>
    <border>
      <left style="thin">
        <color auto="1"/>
      </left>
      <right style="medium">
        <color indexed="64"/>
      </right>
      <top style="medium">
        <color indexed="64"/>
      </top>
      <bottom style="thin">
        <color auto="1"/>
      </bottom>
      <diagonal/>
    </border>
    <border>
      <left style="medium">
        <color indexed="64"/>
      </left>
      <right style="medium">
        <color auto="1"/>
      </right>
      <top style="medium">
        <color auto="1"/>
      </top>
      <bottom style="dotted">
        <color indexed="64"/>
      </bottom>
      <diagonal/>
    </border>
    <border>
      <left style="medium">
        <color indexed="64"/>
      </left>
      <right style="medium">
        <color auto="1"/>
      </right>
      <top style="dotted">
        <color indexed="64"/>
      </top>
      <bottom style="dotted">
        <color indexed="64"/>
      </bottom>
      <diagonal/>
    </border>
    <border>
      <left style="medium">
        <color indexed="64"/>
      </left>
      <right style="medium">
        <color auto="1"/>
      </right>
      <top style="dotted">
        <color indexed="64"/>
      </top>
      <bottom style="medium">
        <color auto="1"/>
      </bottom>
      <diagonal/>
    </border>
    <border>
      <left/>
      <right style="medium">
        <color auto="1"/>
      </right>
      <top style="medium">
        <color indexed="64"/>
      </top>
      <bottom style="thin">
        <color auto="1"/>
      </bottom>
      <diagonal/>
    </border>
    <border>
      <left/>
      <right style="medium">
        <color auto="1"/>
      </right>
      <top/>
      <bottom style="thin">
        <color auto="1"/>
      </bottom>
      <diagonal/>
    </border>
    <border>
      <left style="medium">
        <color indexed="64"/>
      </left>
      <right style="thin">
        <color indexed="64"/>
      </right>
      <top/>
      <bottom style="medium">
        <color indexed="64"/>
      </bottom>
      <diagonal/>
    </border>
    <border>
      <left style="medium">
        <color auto="1"/>
      </left>
      <right style="mediumDashDotDot">
        <color auto="1"/>
      </right>
      <top style="medium">
        <color auto="1"/>
      </top>
      <bottom style="dashDotDot">
        <color auto="1"/>
      </bottom>
      <diagonal/>
    </border>
    <border>
      <left style="mediumDashDotDot">
        <color auto="1"/>
      </left>
      <right style="mediumDashDotDot">
        <color auto="1"/>
      </right>
      <top style="medium">
        <color auto="1"/>
      </top>
      <bottom style="dashDotDot">
        <color auto="1"/>
      </bottom>
      <diagonal/>
    </border>
    <border>
      <left style="mediumDashDotDot">
        <color auto="1"/>
      </left>
      <right style="medium">
        <color auto="1"/>
      </right>
      <top style="medium">
        <color auto="1"/>
      </top>
      <bottom style="dashDotDot">
        <color auto="1"/>
      </bottom>
      <diagonal/>
    </border>
    <border>
      <left style="medium">
        <color auto="1"/>
      </left>
      <right style="mediumDashDotDot">
        <color auto="1"/>
      </right>
      <top style="dashDotDot">
        <color auto="1"/>
      </top>
      <bottom style="dashDotDot">
        <color auto="1"/>
      </bottom>
      <diagonal/>
    </border>
    <border>
      <left style="mediumDashDotDot">
        <color auto="1"/>
      </left>
      <right style="mediumDashDotDot">
        <color auto="1"/>
      </right>
      <top style="dashDotDot">
        <color auto="1"/>
      </top>
      <bottom style="dashDotDot">
        <color auto="1"/>
      </bottom>
      <diagonal/>
    </border>
    <border>
      <left style="mediumDashDotDot">
        <color auto="1"/>
      </left>
      <right style="medium">
        <color auto="1"/>
      </right>
      <top style="dashDotDot">
        <color auto="1"/>
      </top>
      <bottom style="dashDotDot">
        <color auto="1"/>
      </bottom>
      <diagonal/>
    </border>
    <border>
      <left style="medium">
        <color auto="1"/>
      </left>
      <right style="mediumDashDotDot">
        <color auto="1"/>
      </right>
      <top style="dashDotDot">
        <color auto="1"/>
      </top>
      <bottom style="medium">
        <color auto="1"/>
      </bottom>
      <diagonal/>
    </border>
    <border>
      <left style="medium">
        <color auto="1"/>
      </left>
      <right style="mediumDashDotDot">
        <color auto="1"/>
      </right>
      <top/>
      <bottom style="dashDotDot">
        <color auto="1"/>
      </bottom>
      <diagonal/>
    </border>
    <border>
      <left style="mediumDashDotDot">
        <color auto="1"/>
      </left>
      <right style="mediumDashDotDot">
        <color auto="1"/>
      </right>
      <top/>
      <bottom style="dashDotDot">
        <color auto="1"/>
      </bottom>
      <diagonal/>
    </border>
    <border>
      <left style="mediumDashDotDot">
        <color auto="1"/>
      </left>
      <right style="medium">
        <color auto="1"/>
      </right>
      <top/>
      <bottom style="dashDotDot">
        <color auto="1"/>
      </bottom>
      <diagonal/>
    </border>
    <border>
      <left style="thick">
        <color rgb="FFFFC000"/>
      </left>
      <right style="thin">
        <color indexed="64"/>
      </right>
      <top style="thick">
        <color rgb="FFFFC000"/>
      </top>
      <bottom style="thick">
        <color rgb="FFFFC000"/>
      </bottom>
      <diagonal/>
    </border>
    <border>
      <left style="thin">
        <color indexed="64"/>
      </left>
      <right style="thick">
        <color rgb="FFFFC000"/>
      </right>
      <top style="thick">
        <color rgb="FFFFC000"/>
      </top>
      <bottom style="thick">
        <color rgb="FFFFC000"/>
      </bottom>
      <diagonal/>
    </border>
    <border>
      <left style="thick">
        <color rgb="FFFAFF20"/>
      </left>
      <right style="thin">
        <color indexed="64"/>
      </right>
      <top style="thick">
        <color rgb="FFFAFF20"/>
      </top>
      <bottom style="thick">
        <color rgb="FFFAFF20"/>
      </bottom>
      <diagonal/>
    </border>
    <border>
      <left style="thin">
        <color indexed="64"/>
      </left>
      <right style="thick">
        <color rgb="FFFAFF20"/>
      </right>
      <top style="thick">
        <color rgb="FFFAFF20"/>
      </top>
      <bottom style="thick">
        <color rgb="FFFAFF20"/>
      </bottom>
      <diagonal/>
    </border>
    <border>
      <left style="thick">
        <color theme="9" tint="0.39994506668294322"/>
      </left>
      <right style="thin">
        <color indexed="64"/>
      </right>
      <top style="thick">
        <color theme="9" tint="0.39994506668294322"/>
      </top>
      <bottom style="thick">
        <color theme="9" tint="0.39994506668294322"/>
      </bottom>
      <diagonal/>
    </border>
    <border>
      <left style="thin">
        <color indexed="64"/>
      </left>
      <right style="thick">
        <color theme="9" tint="0.39994506668294322"/>
      </right>
      <top style="thick">
        <color theme="9" tint="0.39994506668294322"/>
      </top>
      <bottom style="thick">
        <color theme="9" tint="0.39994506668294322"/>
      </bottom>
      <diagonal/>
    </border>
    <border>
      <left style="thick">
        <color theme="4" tint="0.39994506668294322"/>
      </left>
      <right style="thin">
        <color indexed="64"/>
      </right>
      <top style="thick">
        <color theme="4" tint="0.39994506668294322"/>
      </top>
      <bottom style="thick">
        <color theme="4" tint="0.39994506668294322"/>
      </bottom>
      <diagonal/>
    </border>
    <border>
      <left style="thin">
        <color indexed="64"/>
      </left>
      <right style="thick">
        <color theme="4" tint="0.39994506668294322"/>
      </right>
      <top style="thick">
        <color theme="4" tint="0.39994506668294322"/>
      </top>
      <bottom style="thick">
        <color theme="4" tint="0.39994506668294322"/>
      </bottom>
      <diagonal/>
    </border>
    <border>
      <left style="thick">
        <color rgb="FFAD70AD"/>
      </left>
      <right style="thin">
        <color indexed="64"/>
      </right>
      <top style="thick">
        <color rgb="FFAD70AD"/>
      </top>
      <bottom style="thick">
        <color rgb="FFAD70AD"/>
      </bottom>
      <diagonal/>
    </border>
    <border>
      <left style="thin">
        <color indexed="64"/>
      </left>
      <right style="thick">
        <color rgb="FFAD70AD"/>
      </right>
      <top style="thick">
        <color rgb="FFAD70AD"/>
      </top>
      <bottom style="thick">
        <color rgb="FFAD70AD"/>
      </bottom>
      <diagonal/>
    </border>
    <border>
      <left style="thick">
        <color theme="0" tint="-0.499984740745262"/>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34998626667073579"/>
      </left>
      <right style="thin">
        <color indexed="64"/>
      </right>
      <top/>
      <bottom style="thick">
        <color theme="0" tint="-0.34998626667073579"/>
      </bottom>
      <diagonal/>
    </border>
    <border>
      <left style="thin">
        <color indexed="64"/>
      </left>
      <right style="thick">
        <color theme="0" tint="-0.34998626667073579"/>
      </right>
      <top/>
      <bottom style="thick">
        <color theme="0" tint="-0.34998626667073579"/>
      </bottom>
      <diagonal/>
    </border>
    <border>
      <left style="thick">
        <color theme="0" tint="-0.34998626667073579"/>
      </left>
      <right style="thin">
        <color indexed="64"/>
      </right>
      <top style="thick">
        <color theme="0" tint="-0.34998626667073579"/>
      </top>
      <bottom style="thick">
        <color theme="0" tint="-0.34998626667073579"/>
      </bottom>
      <diagonal/>
    </border>
    <border>
      <left style="thin">
        <color indexed="64"/>
      </left>
      <right style="thick">
        <color theme="0" tint="-0.34998626667073579"/>
      </right>
      <top style="thick">
        <color theme="0" tint="-0.34998626667073579"/>
      </top>
      <bottom style="thick">
        <color theme="0" tint="-0.34998626667073579"/>
      </bottom>
      <diagonal/>
    </border>
    <border>
      <left style="thick">
        <color theme="0" tint="-0.34998626667073579"/>
      </left>
      <right style="thick">
        <color theme="0" tint="-0.34998626667073579"/>
      </right>
      <top style="thick">
        <color theme="0" tint="-0.34998626667073579"/>
      </top>
      <bottom style="thick">
        <color theme="0" tint="-0.34998626667073579"/>
      </bottom>
      <diagonal/>
    </border>
    <border>
      <left style="medium">
        <color auto="1"/>
      </left>
      <right/>
      <top style="medium">
        <color auto="1"/>
      </top>
      <bottom style="dotted">
        <color auto="1"/>
      </bottom>
      <diagonal/>
    </border>
    <border>
      <left style="thin">
        <color auto="1"/>
      </left>
      <right style="thin">
        <color auto="1"/>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dotted">
        <color auto="1"/>
      </top>
      <bottom style="dotted">
        <color auto="1"/>
      </bottom>
      <diagonal/>
    </border>
    <border>
      <left style="thin">
        <color auto="1"/>
      </left>
      <right style="thin">
        <color auto="1"/>
      </right>
      <top style="dotted">
        <color auto="1"/>
      </top>
      <bottom style="dotted">
        <color auto="1"/>
      </bottom>
      <diagonal/>
    </border>
    <border>
      <left/>
      <right style="medium">
        <color auto="1"/>
      </right>
      <top style="dotted">
        <color auto="1"/>
      </top>
      <bottom style="dotted">
        <color auto="1"/>
      </bottom>
      <diagonal/>
    </border>
    <border>
      <left style="medium">
        <color auto="1"/>
      </left>
      <right/>
      <top style="dotted">
        <color auto="1"/>
      </top>
      <bottom style="medium">
        <color auto="1"/>
      </bottom>
      <diagonal/>
    </border>
    <border>
      <left style="thin">
        <color auto="1"/>
      </left>
      <right style="thin">
        <color auto="1"/>
      </right>
      <top style="dotted">
        <color auto="1"/>
      </top>
      <bottom style="medium">
        <color auto="1"/>
      </bottom>
      <diagonal/>
    </border>
    <border>
      <left/>
      <right style="medium">
        <color auto="1"/>
      </right>
      <top style="dotted">
        <color auto="1"/>
      </top>
      <bottom style="medium">
        <color auto="1"/>
      </bottom>
      <diagonal/>
    </border>
    <border>
      <left/>
      <right/>
      <top style="thin">
        <color auto="1"/>
      </top>
      <bottom/>
      <diagonal/>
    </border>
    <border>
      <left style="mediumDashDot">
        <color rgb="FF0070C0"/>
      </left>
      <right/>
      <top style="mediumDashDot">
        <color rgb="FF0070C0"/>
      </top>
      <bottom style="mediumDashDot">
        <color rgb="FF0070C0"/>
      </bottom>
      <diagonal/>
    </border>
    <border>
      <left style="mediumDashed">
        <color rgb="FF00B050"/>
      </left>
      <right style="mediumDashed">
        <color rgb="FF00B050"/>
      </right>
      <top style="mediumDashDot">
        <color rgb="FF0070C0"/>
      </top>
      <bottom style="mediumDashDot">
        <color rgb="FF0070C0"/>
      </bottom>
      <diagonal/>
    </border>
    <border>
      <left/>
      <right style="mediumDashed">
        <color rgb="FF00B050"/>
      </right>
      <top style="mediumDashDot">
        <color rgb="FF0070C0"/>
      </top>
      <bottom style="mediumDashDot">
        <color rgb="FF0070C0"/>
      </bottom>
      <diagonal/>
    </border>
    <border>
      <left/>
      <right style="medium">
        <color auto="1"/>
      </right>
      <top style="mediumDashDot">
        <color rgb="FF0070C0"/>
      </top>
      <bottom style="mediumDashDot">
        <color rgb="FF0070C0"/>
      </bottom>
      <diagonal/>
    </border>
    <border>
      <left style="medium">
        <color auto="1"/>
      </left>
      <right style="medium">
        <color auto="1"/>
      </right>
      <top style="mediumDashDot">
        <color rgb="FF0070C0"/>
      </top>
      <bottom style="mediumDashDot">
        <color rgb="FF0070C0"/>
      </bottom>
      <diagonal/>
    </border>
    <border>
      <left style="medium">
        <color auto="1"/>
      </left>
      <right style="mediumDashDot">
        <color rgb="FF0070C0"/>
      </right>
      <top style="mediumDashDot">
        <color rgb="FF0070C0"/>
      </top>
      <bottom style="mediumDashDot">
        <color rgb="FF0070C0"/>
      </bottom>
      <diagonal/>
    </border>
    <border>
      <left style="mediumDashed">
        <color theme="6" tint="-0.24994659260841701"/>
      </left>
      <right/>
      <top style="mediumDashed">
        <color theme="6" tint="-0.24994659260841701"/>
      </top>
      <bottom/>
      <diagonal/>
    </border>
    <border>
      <left/>
      <right/>
      <top style="mediumDashed">
        <color theme="6" tint="-0.24994659260841701"/>
      </top>
      <bottom/>
      <diagonal/>
    </border>
    <border>
      <left/>
      <right style="mediumDashed">
        <color theme="6" tint="-0.24994659260841701"/>
      </right>
      <top style="mediumDashed">
        <color theme="6" tint="-0.24994659260841701"/>
      </top>
      <bottom/>
      <diagonal/>
    </border>
    <border>
      <left style="mediumDashed">
        <color theme="6" tint="-0.24994659260841701"/>
      </left>
      <right/>
      <top/>
      <bottom/>
      <diagonal/>
    </border>
    <border>
      <left/>
      <right style="mediumDashed">
        <color theme="6" tint="-0.24994659260841701"/>
      </right>
      <top/>
      <bottom/>
      <diagonal/>
    </border>
    <border>
      <left style="mediumDashed">
        <color theme="6" tint="-0.24994659260841701"/>
      </left>
      <right/>
      <top/>
      <bottom style="mediumDashed">
        <color theme="6" tint="-0.24994659260841701"/>
      </bottom>
      <diagonal/>
    </border>
    <border>
      <left/>
      <right/>
      <top/>
      <bottom style="mediumDashed">
        <color theme="6" tint="-0.24994659260841701"/>
      </bottom>
      <diagonal/>
    </border>
    <border>
      <left/>
      <right style="mediumDashed">
        <color theme="6" tint="-0.24994659260841701"/>
      </right>
      <top/>
      <bottom style="mediumDashed">
        <color theme="6" tint="-0.24994659260841701"/>
      </bottom>
      <diagonal/>
    </border>
  </borders>
  <cellStyleXfs count="3">
    <xf numFmtId="0" fontId="0" fillId="0" borderId="0"/>
    <xf numFmtId="0" fontId="57" fillId="0" borderId="0"/>
    <xf numFmtId="0" fontId="76" fillId="0" borderId="0" applyNumberFormat="0" applyFill="0" applyBorder="0" applyAlignment="0" applyProtection="0"/>
  </cellStyleXfs>
  <cellXfs count="434">
    <xf numFmtId="0" fontId="0" fillId="0" borderId="0" xfId="0"/>
    <xf numFmtId="0" fontId="13" fillId="0" borderId="0" xfId="0" applyFont="1" applyAlignment="1">
      <alignment horizontal="center" vertical="center"/>
    </xf>
    <xf numFmtId="0" fontId="12" fillId="0" borderId="0" xfId="0" applyFont="1" applyFill="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xf>
    <xf numFmtId="0" fontId="4" fillId="0" borderId="0" xfId="0" applyFont="1" applyAlignment="1" applyProtection="1">
      <alignment horizontal="center" vertical="center"/>
    </xf>
    <xf numFmtId="0" fontId="5" fillId="0" borderId="0" xfId="0" applyFont="1" applyFill="1" applyBorder="1" applyAlignment="1" applyProtection="1">
      <alignment horizontal="center" vertical="center" wrapText="1"/>
    </xf>
    <xf numFmtId="0" fontId="5"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9" fontId="4" fillId="0" borderId="0" xfId="0" applyNumberFormat="1" applyFont="1" applyBorder="1" applyAlignment="1" applyProtection="1">
      <alignment horizontal="center" vertical="center"/>
    </xf>
    <xf numFmtId="0" fontId="17" fillId="0" borderId="0" xfId="0" applyFont="1" applyAlignment="1">
      <alignment horizontal="left" vertical="center"/>
    </xf>
    <xf numFmtId="0" fontId="20" fillId="0" borderId="0" xfId="0" applyFont="1" applyAlignment="1" applyProtection="1">
      <alignment horizontal="left" vertical="center"/>
    </xf>
    <xf numFmtId="0" fontId="6" fillId="2" borderId="21" xfId="0" applyFont="1" applyFill="1" applyBorder="1" applyAlignment="1" applyProtection="1">
      <alignment horizontal="center" vertical="center" wrapText="1"/>
    </xf>
    <xf numFmtId="0" fontId="15" fillId="0" borderId="0" xfId="0" applyFont="1" applyAlignment="1">
      <alignment horizontal="left" vertical="center"/>
    </xf>
    <xf numFmtId="0" fontId="0" fillId="0" borderId="0" xfId="0" applyAlignment="1">
      <alignment horizontal="left" vertical="center" wrapText="1"/>
    </xf>
    <xf numFmtId="0" fontId="5" fillId="0" borderId="4"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2" xfId="0" applyFont="1" applyBorder="1" applyAlignment="1" applyProtection="1">
      <alignment horizontal="center" vertical="center"/>
    </xf>
    <xf numFmtId="0" fontId="6" fillId="2" borderId="25" xfId="0" applyFont="1" applyFill="1" applyBorder="1" applyAlignment="1" applyProtection="1">
      <alignment horizontal="center" vertical="center" wrapText="1"/>
    </xf>
    <xf numFmtId="0" fontId="3" fillId="0" borderId="0" xfId="0" applyFont="1" applyAlignment="1" applyProtection="1">
      <alignment horizontal="center" wrapText="1"/>
    </xf>
    <xf numFmtId="0" fontId="18" fillId="0" borderId="0" xfId="0" applyFont="1" applyAlignment="1" applyProtection="1">
      <alignment vertical="center"/>
    </xf>
    <xf numFmtId="0" fontId="5" fillId="0" borderId="16" xfId="0" applyFont="1" applyBorder="1" applyAlignment="1" applyProtection="1">
      <alignment horizontal="center" vertical="center" wrapText="1"/>
    </xf>
    <xf numFmtId="0" fontId="6" fillId="0" borderId="0" xfId="0" applyFont="1" applyAlignment="1" applyProtection="1">
      <alignment vertical="center"/>
    </xf>
    <xf numFmtId="0" fontId="5" fillId="8" borderId="1" xfId="0" applyFont="1" applyFill="1" applyBorder="1" applyAlignment="1" applyProtection="1">
      <alignment vertical="center" shrinkToFit="1"/>
    </xf>
    <xf numFmtId="9" fontId="4" fillId="8" borderId="6" xfId="0" applyNumberFormat="1" applyFont="1" applyFill="1" applyBorder="1" applyAlignment="1" applyProtection="1">
      <alignment horizontal="center" vertical="center"/>
    </xf>
    <xf numFmtId="9" fontId="4" fillId="8" borderId="2" xfId="0" applyNumberFormat="1" applyFont="1" applyFill="1" applyBorder="1" applyAlignment="1" applyProtection="1">
      <alignment horizontal="center" vertical="center"/>
    </xf>
    <xf numFmtId="9" fontId="7" fillId="0" borderId="5" xfId="0" applyNumberFormat="1" applyFont="1" applyBorder="1" applyAlignment="1" applyProtection="1">
      <alignment horizontal="center" vertical="center"/>
    </xf>
    <xf numFmtId="0" fontId="5" fillId="3" borderId="1" xfId="0" applyFont="1" applyFill="1" applyBorder="1" applyAlignment="1" applyProtection="1">
      <alignment vertical="center" shrinkToFit="1"/>
    </xf>
    <xf numFmtId="9" fontId="4" fillId="3" borderId="8" xfId="0" applyNumberFormat="1" applyFont="1" applyFill="1" applyBorder="1" applyAlignment="1" applyProtection="1">
      <alignment horizontal="center" vertical="center"/>
    </xf>
    <xf numFmtId="9" fontId="4" fillId="3" borderId="3" xfId="0" applyNumberFormat="1" applyFont="1" applyFill="1" applyBorder="1" applyAlignment="1" applyProtection="1">
      <alignment horizontal="center" vertical="center"/>
    </xf>
    <xf numFmtId="9" fontId="7" fillId="0" borderId="7" xfId="0" applyNumberFormat="1" applyFont="1" applyBorder="1" applyAlignment="1" applyProtection="1">
      <alignment horizontal="center" vertical="center"/>
    </xf>
    <xf numFmtId="0" fontId="5" fillId="9" borderId="1" xfId="0" applyFont="1" applyFill="1" applyBorder="1" applyAlignment="1" applyProtection="1">
      <alignment vertical="center" shrinkToFit="1"/>
    </xf>
    <xf numFmtId="9" fontId="4" fillId="9" borderId="8" xfId="0" applyNumberFormat="1" applyFont="1" applyFill="1" applyBorder="1" applyAlignment="1" applyProtection="1">
      <alignment horizontal="center" vertical="center"/>
    </xf>
    <xf numFmtId="9" fontId="4" fillId="9" borderId="3" xfId="0" applyNumberFormat="1" applyFont="1" applyFill="1" applyBorder="1" applyAlignment="1" applyProtection="1">
      <alignment horizontal="center" vertical="center"/>
    </xf>
    <xf numFmtId="0" fontId="5" fillId="10" borderId="1" xfId="0" applyFont="1" applyFill="1" applyBorder="1" applyAlignment="1" applyProtection="1">
      <alignment vertical="center" shrinkToFit="1"/>
    </xf>
    <xf numFmtId="9" fontId="4" fillId="10" borderId="11" xfId="0" applyNumberFormat="1" applyFont="1" applyFill="1" applyBorder="1" applyAlignment="1" applyProtection="1">
      <alignment horizontal="center" vertical="center"/>
    </xf>
    <xf numFmtId="9" fontId="4" fillId="10" borderId="4" xfId="0" applyNumberFormat="1" applyFont="1" applyFill="1" applyBorder="1" applyAlignment="1" applyProtection="1">
      <alignment horizontal="center" vertical="center"/>
    </xf>
    <xf numFmtId="9" fontId="7" fillId="0" borderId="10" xfId="0" applyNumberFormat="1" applyFont="1" applyBorder="1" applyAlignment="1" applyProtection="1">
      <alignment horizontal="center" vertical="center"/>
    </xf>
    <xf numFmtId="0" fontId="10" fillId="0" borderId="0" xfId="0" applyFont="1" applyAlignment="1" applyProtection="1">
      <alignment vertical="center"/>
    </xf>
    <xf numFmtId="0" fontId="10" fillId="2" borderId="0" xfId="0" applyFont="1" applyFill="1" applyAlignment="1" applyProtection="1">
      <alignment vertical="center"/>
    </xf>
    <xf numFmtId="0" fontId="11" fillId="0" borderId="0" xfId="0" applyFont="1" applyAlignment="1" applyProtection="1">
      <alignment horizontal="center" vertical="center"/>
    </xf>
    <xf numFmtId="0" fontId="10" fillId="2" borderId="1" xfId="0" applyFont="1" applyFill="1" applyBorder="1" applyAlignment="1" applyProtection="1">
      <alignment horizontal="center" vertical="center"/>
    </xf>
    <xf numFmtId="0" fontId="12" fillId="2" borderId="19"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1" fillId="0" borderId="0" xfId="0" applyFont="1" applyAlignment="1" applyProtection="1">
      <alignment vertical="center"/>
    </xf>
    <xf numFmtId="0" fontId="10" fillId="0" borderId="0" xfId="0" applyFont="1" applyFill="1" applyBorder="1" applyAlignment="1" applyProtection="1">
      <alignment vertical="center"/>
    </xf>
    <xf numFmtId="0" fontId="14" fillId="0" borderId="0" xfId="0" applyFont="1" applyAlignment="1">
      <alignment vertical="center"/>
    </xf>
    <xf numFmtId="0" fontId="13" fillId="0" borderId="0" xfId="0" applyFont="1" applyAlignment="1">
      <alignment vertical="center"/>
    </xf>
    <xf numFmtId="0" fontId="15" fillId="0" borderId="0" xfId="0" applyFont="1" applyAlignment="1">
      <alignment horizontal="left" vertical="center"/>
    </xf>
    <xf numFmtId="0" fontId="8" fillId="2" borderId="28" xfId="0" applyFont="1" applyFill="1" applyBorder="1" applyAlignment="1" applyProtection="1">
      <alignment horizontal="center" vertical="center" wrapText="1"/>
    </xf>
    <xf numFmtId="0" fontId="12" fillId="2" borderId="15" xfId="0" applyFont="1" applyFill="1" applyBorder="1" applyAlignment="1" applyProtection="1">
      <alignment horizontal="center" vertical="center"/>
    </xf>
    <xf numFmtId="0" fontId="12" fillId="2" borderId="16" xfId="0" applyFont="1" applyFill="1" applyBorder="1" applyAlignment="1" applyProtection="1">
      <alignment horizontal="center" vertical="center"/>
    </xf>
    <xf numFmtId="0" fontId="12" fillId="2" borderId="17" xfId="0" applyFont="1" applyFill="1" applyBorder="1" applyAlignment="1" applyProtection="1">
      <alignment vertical="center"/>
    </xf>
    <xf numFmtId="0" fontId="19" fillId="0" borderId="16" xfId="0" applyFont="1" applyBorder="1" applyAlignment="1" applyProtection="1">
      <alignment horizontal="center" vertical="center"/>
    </xf>
    <xf numFmtId="49" fontId="11" fillId="0" borderId="30" xfId="0" applyNumberFormat="1"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22" fillId="0" borderId="0" xfId="0" applyFont="1" applyAlignment="1">
      <alignment vertical="center"/>
    </xf>
    <xf numFmtId="0" fontId="2" fillId="7" borderId="39" xfId="0" applyFont="1" applyFill="1" applyBorder="1" applyAlignment="1" applyProtection="1">
      <alignment horizontal="center" vertical="top" wrapText="1"/>
    </xf>
    <xf numFmtId="0" fontId="4" fillId="0" borderId="0" xfId="0" quotePrefix="1" applyFont="1" applyAlignment="1" applyProtection="1">
      <alignment horizontal="left" vertical="center"/>
    </xf>
    <xf numFmtId="0" fontId="10" fillId="2" borderId="1" xfId="0" applyFont="1" applyFill="1" applyBorder="1" applyAlignment="1" applyProtection="1">
      <alignment vertical="center"/>
    </xf>
    <xf numFmtId="0" fontId="19" fillId="0" borderId="23" xfId="0" applyFont="1" applyBorder="1" applyAlignment="1" applyProtection="1">
      <alignment horizontal="center" vertical="center"/>
    </xf>
    <xf numFmtId="0" fontId="2" fillId="0" borderId="29" xfId="0" applyFont="1" applyBorder="1" applyAlignment="1" applyProtection="1">
      <alignment horizontal="center" vertical="center"/>
    </xf>
    <xf numFmtId="0" fontId="19" fillId="0" borderId="22" xfId="0" applyFont="1" applyBorder="1" applyAlignment="1" applyProtection="1">
      <alignment horizontal="center" vertical="center"/>
    </xf>
    <xf numFmtId="0" fontId="12" fillId="2" borderId="20" xfId="0" applyFont="1" applyFill="1" applyBorder="1" applyAlignment="1" applyProtection="1">
      <alignment vertical="center"/>
    </xf>
    <xf numFmtId="0" fontId="3" fillId="0" borderId="41"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25" fillId="0" borderId="0" xfId="0" applyFont="1" applyAlignment="1" applyProtection="1">
      <alignment vertical="center"/>
    </xf>
    <xf numFmtId="0" fontId="27" fillId="0" borderId="0" xfId="0" applyFont="1" applyAlignment="1">
      <alignment vertical="center"/>
    </xf>
    <xf numFmtId="0" fontId="28" fillId="0" borderId="0" xfId="0" applyFont="1"/>
    <xf numFmtId="0" fontId="26" fillId="0" borderId="0" xfId="0" applyFont="1"/>
    <xf numFmtId="0" fontId="0" fillId="0" borderId="0" xfId="0" applyAlignment="1">
      <alignment vertical="top" wrapText="1"/>
    </xf>
    <xf numFmtId="0" fontId="3" fillId="0" borderId="0" xfId="0" applyFont="1" applyAlignment="1" applyProtection="1">
      <alignment horizontal="center" vertical="center"/>
    </xf>
    <xf numFmtId="0" fontId="2" fillId="0" borderId="23" xfId="0" applyFont="1" applyBorder="1" applyAlignment="1" applyProtection="1">
      <alignment horizontal="center" vertical="center" wrapText="1"/>
    </xf>
    <xf numFmtId="0" fontId="25" fillId="0" borderId="0" xfId="0" applyFont="1" applyAlignment="1" applyProtection="1">
      <alignment horizontal="left" vertical="center"/>
    </xf>
    <xf numFmtId="164" fontId="4" fillId="0" borderId="50" xfId="0" applyNumberFormat="1" applyFont="1" applyBorder="1" applyAlignment="1" applyProtection="1">
      <alignment horizontal="center" vertical="center" wrapText="1"/>
      <protection locked="0"/>
    </xf>
    <xf numFmtId="0" fontId="30" fillId="0" borderId="22" xfId="0" applyFont="1" applyBorder="1" applyAlignment="1" applyProtection="1">
      <alignment horizontal="center" vertical="center" wrapText="1"/>
    </xf>
    <xf numFmtId="0" fontId="0" fillId="0" borderId="0" xfId="0" quotePrefix="1" applyAlignment="1">
      <alignment horizontal="left" vertical="top"/>
    </xf>
    <xf numFmtId="0" fontId="27" fillId="14" borderId="1" xfId="0" applyFont="1" applyFill="1" applyBorder="1" applyAlignment="1">
      <alignment horizontal="center" vertical="center" wrapText="1"/>
    </xf>
    <xf numFmtId="0" fontId="27" fillId="13" borderId="1" xfId="0" applyFont="1" applyFill="1" applyBorder="1" applyAlignment="1">
      <alignment horizontal="center" vertical="center"/>
    </xf>
    <xf numFmtId="164" fontId="4" fillId="0" borderId="27" xfId="0" applyNumberFormat="1" applyFont="1" applyBorder="1" applyAlignment="1" applyProtection="1">
      <alignment horizontal="center" vertical="center" wrapText="1"/>
      <protection locked="0"/>
    </xf>
    <xf numFmtId="0" fontId="3" fillId="0" borderId="55" xfId="0" applyFont="1" applyBorder="1" applyAlignment="1" applyProtection="1">
      <alignment horizontal="center" vertical="center" wrapText="1"/>
      <protection locked="0"/>
    </xf>
    <xf numFmtId="0" fontId="3" fillId="0" borderId="56" xfId="0" applyFont="1" applyBorder="1" applyAlignment="1" applyProtection="1">
      <alignment horizontal="center" vertical="center" wrapText="1"/>
      <protection locked="0"/>
    </xf>
    <xf numFmtId="0" fontId="12" fillId="2" borderId="20" xfId="0" applyFont="1" applyFill="1" applyBorder="1" applyAlignment="1" applyProtection="1">
      <alignment horizontal="center" vertical="center"/>
    </xf>
    <xf numFmtId="0" fontId="2" fillId="0" borderId="34" xfId="0" applyFont="1" applyBorder="1" applyAlignment="1" applyProtection="1">
      <alignment horizontal="center" vertical="center"/>
    </xf>
    <xf numFmtId="0" fontId="10" fillId="0" borderId="13"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3" fillId="0" borderId="6"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0" xfId="0" applyNumberFormat="1" applyFont="1" applyAlignment="1" applyProtection="1">
      <alignment horizontal="center" vertical="center"/>
    </xf>
    <xf numFmtId="164" fontId="4" fillId="0" borderId="57" xfId="0" applyNumberFormat="1" applyFont="1" applyBorder="1" applyAlignment="1" applyProtection="1">
      <alignment horizontal="center" vertical="center" wrapText="1"/>
      <protection locked="0"/>
    </xf>
    <xf numFmtId="0" fontId="3" fillId="0" borderId="58" xfId="0" applyFont="1" applyBorder="1" applyAlignment="1" applyProtection="1">
      <alignment horizontal="center" vertical="center" wrapText="1"/>
      <protection locked="0"/>
    </xf>
    <xf numFmtId="164" fontId="4" fillId="0" borderId="60" xfId="0" applyNumberFormat="1" applyFont="1" applyBorder="1" applyAlignment="1" applyProtection="1">
      <alignment horizontal="center" vertical="center" wrapText="1"/>
      <protection locked="0"/>
    </xf>
    <xf numFmtId="0" fontId="4" fillId="0" borderId="0" xfId="0" applyFont="1" applyBorder="1" applyAlignment="1" applyProtection="1">
      <alignment horizontal="center" vertical="center"/>
    </xf>
    <xf numFmtId="0" fontId="3" fillId="11" borderId="0" xfId="0" applyFont="1" applyFill="1" applyBorder="1" applyAlignment="1" applyProtection="1">
      <alignment horizontal="center" vertical="center"/>
    </xf>
    <xf numFmtId="0" fontId="4" fillId="0" borderId="34" xfId="0" applyFont="1" applyBorder="1" applyAlignment="1" applyProtection="1">
      <alignment horizontal="center" vertical="center"/>
    </xf>
    <xf numFmtId="0" fontId="4" fillId="0" borderId="26" xfId="0" applyFont="1" applyBorder="1" applyAlignment="1" applyProtection="1">
      <alignment horizontal="center" vertical="center"/>
    </xf>
    <xf numFmtId="0" fontId="3" fillId="11" borderId="34" xfId="0" applyFont="1" applyFill="1" applyBorder="1" applyAlignment="1" applyProtection="1">
      <alignment horizontal="center" vertical="center"/>
    </xf>
    <xf numFmtId="0" fontId="3" fillId="11" borderId="26" xfId="0" applyFont="1" applyFill="1" applyBorder="1" applyAlignment="1" applyProtection="1">
      <alignment horizontal="center" vertical="center"/>
    </xf>
    <xf numFmtId="0" fontId="3" fillId="11" borderId="35" xfId="0" applyFont="1" applyFill="1" applyBorder="1" applyAlignment="1" applyProtection="1">
      <alignment horizontal="center" vertical="center"/>
    </xf>
    <xf numFmtId="0" fontId="3" fillId="11" borderId="36" xfId="0" applyFont="1" applyFill="1" applyBorder="1" applyAlignment="1" applyProtection="1">
      <alignment horizontal="center" vertical="center"/>
    </xf>
    <xf numFmtId="0" fontId="3" fillId="11" borderId="37" xfId="0" applyFont="1" applyFill="1" applyBorder="1" applyAlignment="1" applyProtection="1">
      <alignment horizontal="center" vertical="center"/>
    </xf>
    <xf numFmtId="0" fontId="4" fillId="0" borderId="0" xfId="0" applyFont="1" applyAlignment="1" applyProtection="1">
      <alignment vertical="center"/>
    </xf>
    <xf numFmtId="0" fontId="4" fillId="0" borderId="36" xfId="0" applyFont="1" applyBorder="1" applyAlignment="1" applyProtection="1">
      <alignment vertical="center"/>
    </xf>
    <xf numFmtId="0" fontId="41" fillId="0" borderId="0" xfId="0" applyFont="1" applyAlignment="1">
      <alignment horizontal="left" vertical="center"/>
    </xf>
    <xf numFmtId="0" fontId="4" fillId="0" borderId="0" xfId="0" applyFont="1" applyAlignment="1" applyProtection="1">
      <alignment horizontal="center" vertical="center"/>
    </xf>
    <xf numFmtId="0" fontId="3" fillId="0" borderId="19" xfId="0" applyFont="1" applyBorder="1" applyAlignment="1" applyProtection="1">
      <alignment horizontal="left" vertical="center" wrapText="1"/>
    </xf>
    <xf numFmtId="0" fontId="4" fillId="0" borderId="0" xfId="0" applyFont="1" applyAlignment="1" applyProtection="1">
      <alignment horizontal="center" vertical="center"/>
    </xf>
    <xf numFmtId="0" fontId="43" fillId="0" borderId="0" xfId="0" applyFont="1"/>
    <xf numFmtId="0" fontId="42" fillId="0" borderId="21" xfId="0" applyFont="1" applyBorder="1" applyAlignment="1">
      <alignment horizontal="center" vertical="center"/>
    </xf>
    <xf numFmtId="0" fontId="42" fillId="0" borderId="61" xfId="0" applyFont="1" applyBorder="1" applyAlignment="1">
      <alignment horizontal="center" vertical="center"/>
    </xf>
    <xf numFmtId="0" fontId="43" fillId="0" borderId="18" xfId="0" applyFont="1" applyBorder="1" applyAlignment="1">
      <alignment horizontal="center" vertical="top" wrapText="1"/>
    </xf>
    <xf numFmtId="0" fontId="43" fillId="0" borderId="28" xfId="0" applyFont="1" applyBorder="1" applyAlignment="1">
      <alignment horizontal="center" vertical="center"/>
    </xf>
    <xf numFmtId="0" fontId="43" fillId="0" borderId="62" xfId="0" applyFont="1" applyBorder="1" applyAlignment="1">
      <alignment horizontal="center" vertical="center"/>
    </xf>
    <xf numFmtId="0" fontId="43" fillId="0" borderId="18" xfId="0" applyFont="1"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30" fillId="0" borderId="7" xfId="0" applyFont="1" applyBorder="1" applyAlignment="1" applyProtection="1">
      <alignment horizontal="center" vertical="center" wrapText="1"/>
    </xf>
    <xf numFmtId="0" fontId="30" fillId="0" borderId="35" xfId="0" applyFont="1" applyBorder="1" applyAlignment="1" applyProtection="1">
      <alignment horizontal="center" vertical="center" wrapText="1"/>
    </xf>
    <xf numFmtId="0" fontId="43" fillId="2" borderId="0" xfId="0" applyFont="1" applyFill="1" applyAlignment="1">
      <alignment horizontal="right"/>
    </xf>
    <xf numFmtId="0" fontId="30" fillId="0" borderId="16" xfId="0" applyFont="1" applyBorder="1" applyAlignment="1" applyProtection="1">
      <alignment horizontal="center" vertical="center" wrapText="1"/>
    </xf>
    <xf numFmtId="164" fontId="4" fillId="0" borderId="70" xfId="0" applyNumberFormat="1" applyFont="1" applyBorder="1" applyAlignment="1" applyProtection="1">
      <alignment horizontal="center" vertical="center" wrapText="1"/>
      <protection locked="0"/>
    </xf>
    <xf numFmtId="164" fontId="4" fillId="0" borderId="71" xfId="0" applyNumberFormat="1" applyFont="1" applyBorder="1" applyAlignment="1" applyProtection="1">
      <alignment horizontal="center" vertical="center" wrapText="1"/>
      <protection locked="0"/>
    </xf>
    <xf numFmtId="164" fontId="4" fillId="0" borderId="72" xfId="0" applyNumberFormat="1" applyFont="1" applyBorder="1" applyAlignment="1" applyProtection="1">
      <alignment horizontal="center" vertical="center" wrapText="1"/>
      <protection locked="0"/>
    </xf>
    <xf numFmtId="0" fontId="3" fillId="0" borderId="74" xfId="0" applyFont="1" applyBorder="1" applyAlignment="1" applyProtection="1">
      <alignment horizontal="center" vertical="center" wrapText="1"/>
      <protection locked="0"/>
    </xf>
    <xf numFmtId="0" fontId="3" fillId="0" borderId="75" xfId="0" applyFont="1" applyBorder="1" applyAlignment="1" applyProtection="1">
      <alignment horizontal="center" vertical="center" wrapText="1"/>
      <protection locked="0"/>
    </xf>
    <xf numFmtId="0" fontId="39" fillId="0" borderId="73" xfId="0" applyFont="1" applyBorder="1" applyAlignment="1" applyProtection="1">
      <alignment horizontal="center" vertical="top" wrapText="1"/>
      <protection locked="0"/>
    </xf>
    <xf numFmtId="0" fontId="39" fillId="0" borderId="74" xfId="0" applyFont="1" applyBorder="1" applyAlignment="1" applyProtection="1">
      <alignment horizontal="center" vertical="top" wrapText="1"/>
      <protection locked="0"/>
    </xf>
    <xf numFmtId="0" fontId="39" fillId="0" borderId="75" xfId="0" applyFont="1" applyBorder="1" applyAlignment="1" applyProtection="1">
      <alignment horizontal="center" vertical="top" wrapText="1"/>
      <protection locked="0"/>
    </xf>
    <xf numFmtId="0" fontId="39" fillId="0" borderId="76" xfId="0" applyFont="1" applyBorder="1" applyAlignment="1" applyProtection="1">
      <alignment horizontal="center" vertical="top" wrapText="1"/>
      <protection locked="0"/>
    </xf>
    <xf numFmtId="0" fontId="39" fillId="0" borderId="53" xfId="0" applyFont="1" applyBorder="1" applyAlignment="1" applyProtection="1">
      <alignment horizontal="center" vertical="top" wrapText="1"/>
      <protection locked="0"/>
    </xf>
    <xf numFmtId="0" fontId="39" fillId="0" borderId="54" xfId="0" applyFont="1" applyBorder="1" applyAlignment="1" applyProtection="1">
      <alignment horizontal="center" vertical="top" wrapText="1"/>
      <protection locked="0"/>
    </xf>
    <xf numFmtId="0" fontId="39" fillId="0" borderId="77" xfId="0" applyFont="1" applyBorder="1" applyAlignment="1" applyProtection="1">
      <alignment horizontal="center" vertical="top" wrapText="1"/>
      <protection locked="0"/>
    </xf>
    <xf numFmtId="0" fontId="39" fillId="0" borderId="78" xfId="0" applyFont="1" applyBorder="1" applyAlignment="1" applyProtection="1">
      <alignment horizontal="center" vertical="top" wrapText="1"/>
      <protection locked="0"/>
    </xf>
    <xf numFmtId="0" fontId="39" fillId="0" borderId="79" xfId="0" applyFont="1" applyBorder="1" applyAlignment="1" applyProtection="1">
      <alignment horizontal="center" vertical="top" wrapText="1"/>
      <protection locked="0"/>
    </xf>
    <xf numFmtId="0" fontId="39" fillId="0" borderId="70" xfId="0" applyFont="1" applyBorder="1" applyAlignment="1" applyProtection="1">
      <alignment horizontal="center" vertical="top" wrapText="1"/>
      <protection locked="0"/>
    </xf>
    <xf numFmtId="0" fontId="39" fillId="0" borderId="71" xfId="0" applyFont="1" applyBorder="1" applyAlignment="1" applyProtection="1">
      <alignment horizontal="center" vertical="top" wrapText="1"/>
      <protection locked="0"/>
    </xf>
    <xf numFmtId="0" fontId="39" fillId="0" borderId="72" xfId="0" applyFont="1" applyBorder="1" applyAlignment="1" applyProtection="1">
      <alignment horizontal="center" vertical="top" wrapText="1"/>
      <protection locked="0"/>
    </xf>
    <xf numFmtId="0" fontId="5" fillId="0" borderId="5"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48" fillId="0" borderId="10" xfId="0" applyFont="1" applyBorder="1" applyAlignment="1" applyProtection="1">
      <alignment horizontal="center" vertical="center" wrapText="1"/>
    </xf>
    <xf numFmtId="0" fontId="48" fillId="0" borderId="7" xfId="0" applyFont="1" applyBorder="1" applyAlignment="1" applyProtection="1">
      <alignment horizontal="center" vertical="center" wrapText="1"/>
    </xf>
    <xf numFmtId="0" fontId="43" fillId="2" borderId="0" xfId="0" applyFont="1" applyFill="1" applyAlignment="1">
      <alignment horizontal="center" vertical="top"/>
    </xf>
    <xf numFmtId="0" fontId="2" fillId="16" borderId="53" xfId="0" applyFont="1" applyFill="1" applyBorder="1" applyAlignment="1" applyProtection="1">
      <alignment horizontal="center" vertical="top" wrapText="1"/>
      <protection locked="0"/>
    </xf>
    <xf numFmtId="0" fontId="2" fillId="16" borderId="54" xfId="0" applyFont="1" applyFill="1" applyBorder="1" applyAlignment="1" applyProtection="1">
      <alignment horizontal="center" vertical="top" wrapText="1"/>
      <protection locked="0"/>
    </xf>
    <xf numFmtId="0" fontId="2" fillId="16" borderId="59" xfId="0" applyFont="1" applyFill="1" applyBorder="1" applyAlignment="1" applyProtection="1">
      <alignment horizontal="center" vertical="top" wrapText="1"/>
      <protection locked="0"/>
    </xf>
    <xf numFmtId="0" fontId="3" fillId="0" borderId="0" xfId="0" applyFont="1" applyAlignment="1" applyProtection="1">
      <alignment vertical="center" wrapText="1"/>
    </xf>
    <xf numFmtId="0" fontId="39"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2" fillId="22" borderId="48" xfId="0" quotePrefix="1" applyFont="1" applyFill="1" applyBorder="1" applyAlignment="1" applyProtection="1">
      <alignment horizontal="center" vertical="top" wrapText="1"/>
    </xf>
    <xf numFmtId="0" fontId="2" fillId="23" borderId="48" xfId="0" quotePrefix="1" applyFont="1" applyFill="1" applyBorder="1" applyAlignment="1" applyProtection="1">
      <alignment horizontal="center" vertical="top" wrapText="1"/>
    </xf>
    <xf numFmtId="0" fontId="2" fillId="5" borderId="48" xfId="0" quotePrefix="1" applyFont="1" applyFill="1" applyBorder="1" applyAlignment="1" applyProtection="1">
      <alignment horizontal="center" vertical="top" wrapText="1"/>
    </xf>
    <xf numFmtId="0" fontId="2" fillId="6" borderId="1" xfId="0" applyFont="1" applyFill="1" applyBorder="1" applyAlignment="1" applyProtection="1">
      <alignment horizontal="center" vertical="top" wrapText="1"/>
    </xf>
    <xf numFmtId="0" fontId="2" fillId="3" borderId="1" xfId="0" applyFont="1" applyFill="1" applyBorder="1" applyAlignment="1" applyProtection="1">
      <alignment horizontal="center" vertical="top" wrapText="1"/>
    </xf>
    <xf numFmtId="0" fontId="2" fillId="4" borderId="1" xfId="0" applyFont="1" applyFill="1" applyBorder="1" applyAlignment="1" applyProtection="1">
      <alignment horizontal="center" vertical="top" wrapText="1"/>
    </xf>
    <xf numFmtId="0" fontId="2" fillId="5" borderId="1" xfId="0" applyFont="1" applyFill="1" applyBorder="1" applyAlignment="1" applyProtection="1">
      <alignment horizontal="center" vertical="top" wrapText="1"/>
    </xf>
    <xf numFmtId="0" fontId="2" fillId="12" borderId="1" xfId="0" applyFont="1" applyFill="1" applyBorder="1" applyAlignment="1" applyProtection="1">
      <alignment horizontal="center" vertical="top" wrapText="1"/>
    </xf>
    <xf numFmtId="0" fontId="2" fillId="17"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top" wrapText="1"/>
    </xf>
    <xf numFmtId="0" fontId="44" fillId="0" borderId="1" xfId="0" applyFont="1" applyFill="1" applyBorder="1" applyAlignment="1" applyProtection="1">
      <alignment horizontal="center" vertical="top" wrapText="1"/>
    </xf>
    <xf numFmtId="0" fontId="9" fillId="16" borderId="1" xfId="0" applyFont="1" applyFill="1" applyBorder="1" applyAlignment="1" applyProtection="1">
      <alignment horizontal="center" vertical="top" wrapText="1"/>
    </xf>
    <xf numFmtId="0" fontId="3" fillId="0" borderId="1" xfId="0" applyFont="1" applyBorder="1" applyAlignment="1" applyProtection="1">
      <alignment vertical="center" wrapText="1"/>
    </xf>
    <xf numFmtId="0" fontId="3" fillId="0" borderId="1" xfId="0" applyFont="1" applyBorder="1" applyAlignment="1" applyProtection="1">
      <alignment horizontal="center" vertical="center" wrapText="1"/>
    </xf>
    <xf numFmtId="0" fontId="45" fillId="0" borderId="1" xfId="0" applyFont="1" applyBorder="1" applyAlignment="1" applyProtection="1">
      <alignment horizontal="center" vertical="center" wrapText="1"/>
    </xf>
    <xf numFmtId="0" fontId="39" fillId="0" borderId="1" xfId="0" applyFont="1" applyBorder="1" applyAlignment="1" applyProtection="1">
      <alignment horizontal="center" vertical="center" wrapText="1"/>
    </xf>
    <xf numFmtId="0" fontId="9" fillId="18" borderId="1" xfId="0" applyFont="1" applyFill="1" applyBorder="1" applyAlignment="1" applyProtection="1">
      <alignment horizontal="center" vertical="center" wrapText="1"/>
    </xf>
    <xf numFmtId="0" fontId="9" fillId="21" borderId="1" xfId="0" applyFont="1" applyFill="1" applyBorder="1" applyAlignment="1" applyProtection="1">
      <alignment horizontal="center" vertical="center" wrapText="1"/>
    </xf>
    <xf numFmtId="0" fontId="9" fillId="24" borderId="1" xfId="0" applyFont="1" applyFill="1" applyBorder="1" applyAlignment="1" applyProtection="1">
      <alignment horizontal="center" vertical="center" wrapText="1"/>
    </xf>
    <xf numFmtId="0" fontId="46" fillId="0" borderId="1" xfId="0" applyFont="1" applyBorder="1" applyAlignment="1" applyProtection="1">
      <alignment horizontal="left" vertical="center" wrapText="1" readingOrder="1"/>
    </xf>
    <xf numFmtId="0" fontId="9" fillId="0" borderId="1" xfId="0" applyFont="1" applyFill="1" applyBorder="1" applyAlignment="1" applyProtection="1">
      <alignment horizontal="center" vertical="center" wrapText="1"/>
    </xf>
    <xf numFmtId="0" fontId="9" fillId="0" borderId="1" xfId="0" applyFont="1" applyBorder="1" applyAlignment="1" applyProtection="1">
      <alignment horizontal="center" vertical="center" wrapText="1"/>
    </xf>
    <xf numFmtId="2" fontId="3" fillId="0" borderId="1" xfId="0" applyNumberFormat="1" applyFont="1" applyBorder="1" applyAlignment="1" applyProtection="1">
      <alignment horizontal="center" vertical="center" wrapText="1"/>
    </xf>
    <xf numFmtId="0" fontId="3" fillId="0" borderId="1" xfId="0" applyFont="1" applyFill="1" applyBorder="1" applyAlignment="1" applyProtection="1">
      <alignment vertical="center" wrapText="1"/>
    </xf>
    <xf numFmtId="0" fontId="46" fillId="0" borderId="1" xfId="0" applyFont="1" applyBorder="1" applyAlignment="1" applyProtection="1">
      <alignment wrapText="1"/>
    </xf>
    <xf numFmtId="0" fontId="29" fillId="0" borderId="1" xfId="0" applyFont="1" applyBorder="1" applyAlignment="1" applyProtection="1">
      <alignment vertical="center" wrapText="1"/>
    </xf>
    <xf numFmtId="0" fontId="29" fillId="0" borderId="1" xfId="0" applyFont="1" applyBorder="1" applyAlignment="1" applyProtection="1">
      <alignment horizontal="center" vertical="center" wrapText="1"/>
    </xf>
    <xf numFmtId="0" fontId="3" fillId="11" borderId="1" xfId="0" applyFont="1" applyFill="1" applyBorder="1" applyAlignment="1" applyProtection="1">
      <alignment horizontal="center" vertical="center" wrapText="1"/>
      <protection locked="0"/>
    </xf>
    <xf numFmtId="0" fontId="3" fillId="11" borderId="1" xfId="0" applyFont="1" applyFill="1" applyBorder="1" applyAlignment="1" applyProtection="1">
      <alignment vertical="center" wrapText="1"/>
      <protection locked="0"/>
    </xf>
    <xf numFmtId="0" fontId="29" fillId="16" borderId="1" xfId="0" applyFont="1" applyFill="1" applyBorder="1" applyAlignment="1" applyProtection="1">
      <alignment vertical="center" wrapText="1"/>
    </xf>
    <xf numFmtId="0" fontId="3" fillId="16" borderId="1" xfId="0" applyFont="1" applyFill="1" applyBorder="1" applyAlignment="1" applyProtection="1">
      <alignment horizontal="center" vertical="center" wrapText="1"/>
    </xf>
    <xf numFmtId="0" fontId="26" fillId="0" borderId="0" xfId="0" applyFont="1" applyAlignment="1">
      <alignment horizontal="center" vertical="top" wrapText="1"/>
    </xf>
    <xf numFmtId="0" fontId="26" fillId="0" borderId="26" xfId="0" applyFont="1" applyBorder="1" applyAlignment="1">
      <alignment horizontal="center" vertical="top" wrapText="1"/>
    </xf>
    <xf numFmtId="0" fontId="26" fillId="0" borderId="64" xfId="0" applyFont="1" applyBorder="1" applyAlignment="1">
      <alignment horizontal="center" vertical="top" wrapText="1"/>
    </xf>
    <xf numFmtId="0" fontId="26" fillId="0" borderId="65" xfId="0" applyFont="1" applyBorder="1" applyAlignment="1">
      <alignment horizontal="center" vertical="top" wrapText="1"/>
    </xf>
    <xf numFmtId="0" fontId="26" fillId="0" borderId="66" xfId="0" applyFont="1" applyBorder="1" applyAlignment="1">
      <alignment horizontal="center" vertical="top" wrapText="1"/>
    </xf>
    <xf numFmtId="0" fontId="52" fillId="0" borderId="70" xfId="0" applyFont="1" applyBorder="1" applyAlignment="1" applyProtection="1">
      <alignment horizontal="center" vertical="top" wrapText="1"/>
      <protection locked="0"/>
    </xf>
    <xf numFmtId="0" fontId="57" fillId="0" borderId="0" xfId="0" applyFont="1"/>
    <xf numFmtId="0" fontId="27" fillId="2" borderId="0" xfId="0" applyFont="1" applyFill="1"/>
    <xf numFmtId="0" fontId="27" fillId="0" borderId="63"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2" xfId="0" applyFont="1" applyBorder="1" applyAlignment="1">
      <alignment horizontal="center" vertical="center" wrapText="1"/>
    </xf>
    <xf numFmtId="0" fontId="58" fillId="0" borderId="67" xfId="0" applyFont="1" applyBorder="1" applyAlignment="1">
      <alignment horizontal="center" vertical="center" wrapText="1"/>
    </xf>
    <xf numFmtId="0" fontId="58" fillId="0" borderId="68" xfId="0" applyFont="1" applyBorder="1" applyAlignment="1">
      <alignment horizontal="center" vertical="center" wrapText="1"/>
    </xf>
    <xf numFmtId="0" fontId="58" fillId="0" borderId="37"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58" fillId="0" borderId="2" xfId="0" applyFont="1" applyBorder="1" applyAlignment="1">
      <alignment horizontal="center" vertical="center" wrapText="1"/>
    </xf>
    <xf numFmtId="0" fontId="58" fillId="0" borderId="29" xfId="0" applyFont="1" applyBorder="1" applyAlignment="1">
      <alignment horizontal="center" vertical="center" wrapText="1"/>
    </xf>
    <xf numFmtId="0" fontId="58" fillId="0" borderId="69" xfId="0" applyFont="1" applyBorder="1" applyAlignment="1">
      <alignment horizontal="center" vertical="center" wrapText="1"/>
    </xf>
    <xf numFmtId="0" fontId="57" fillId="0" borderId="0" xfId="1" applyAlignment="1">
      <alignment wrapText="1"/>
    </xf>
    <xf numFmtId="0" fontId="60" fillId="25" borderId="28" xfId="1" applyFont="1" applyFill="1" applyBorder="1" applyAlignment="1">
      <alignment wrapText="1"/>
    </xf>
    <xf numFmtId="0" fontId="61" fillId="25" borderId="18" xfId="1" applyFont="1" applyFill="1" applyBorder="1" applyAlignment="1">
      <alignment horizontal="center" vertical="top" wrapText="1"/>
    </xf>
    <xf numFmtId="0" fontId="62" fillId="0" borderId="0" xfId="1" applyFont="1" applyAlignment="1">
      <alignment wrapText="1"/>
    </xf>
    <xf numFmtId="0" fontId="61" fillId="25" borderId="28" xfId="1" applyFont="1" applyFill="1" applyBorder="1" applyAlignment="1">
      <alignment wrapText="1"/>
    </xf>
    <xf numFmtId="0" fontId="60" fillId="25" borderId="35" xfId="1" applyFont="1" applyFill="1" applyBorder="1" applyAlignment="1">
      <alignment wrapText="1"/>
    </xf>
    <xf numFmtId="0" fontId="63" fillId="25" borderId="37" xfId="1" applyFont="1" applyFill="1" applyBorder="1" applyAlignment="1">
      <alignment vertical="top" wrapText="1"/>
    </xf>
    <xf numFmtId="0" fontId="57" fillId="0" borderId="0" xfId="1" applyFont="1" applyAlignment="1">
      <alignment vertical="top" wrapText="1"/>
    </xf>
    <xf numFmtId="0" fontId="60" fillId="25" borderId="35" xfId="1" applyFont="1" applyFill="1" applyBorder="1" applyAlignment="1">
      <alignment vertical="top" wrapText="1"/>
    </xf>
    <xf numFmtId="0" fontId="60" fillId="25" borderId="37" xfId="1" applyFont="1" applyFill="1" applyBorder="1" applyAlignment="1">
      <alignment horizontal="center" vertical="top" wrapText="1"/>
    </xf>
    <xf numFmtId="0" fontId="57" fillId="24" borderId="43" xfId="1" applyFill="1" applyBorder="1" applyAlignment="1">
      <alignment wrapText="1"/>
    </xf>
    <xf numFmtId="0" fontId="64" fillId="24" borderId="44" xfId="1" applyFont="1" applyFill="1" applyBorder="1" applyAlignment="1">
      <alignment horizontal="center" vertical="top" wrapText="1"/>
    </xf>
    <xf numFmtId="0" fontId="27" fillId="0" borderId="0" xfId="1" applyFont="1" applyAlignment="1">
      <alignment wrapText="1"/>
    </xf>
    <xf numFmtId="0" fontId="27" fillId="26" borderId="43" xfId="1" applyFont="1" applyFill="1" applyBorder="1" applyAlignment="1">
      <alignment wrapText="1"/>
    </xf>
    <xf numFmtId="0" fontId="64" fillId="26" borderId="44" xfId="1" applyFont="1" applyFill="1" applyBorder="1" applyAlignment="1">
      <alignment horizontal="center" vertical="top" wrapText="1"/>
    </xf>
    <xf numFmtId="0" fontId="27" fillId="27" borderId="43" xfId="1" applyFont="1" applyFill="1" applyBorder="1" applyAlignment="1">
      <alignment wrapText="1"/>
    </xf>
    <xf numFmtId="0" fontId="64" fillId="27" borderId="44" xfId="1" applyFont="1" applyFill="1" applyBorder="1" applyAlignment="1">
      <alignment horizontal="center" vertical="top" wrapText="1"/>
    </xf>
    <xf numFmtId="0" fontId="27" fillId="28" borderId="43" xfId="1" applyFont="1" applyFill="1" applyBorder="1" applyAlignment="1">
      <alignment wrapText="1"/>
    </xf>
    <xf numFmtId="0" fontId="64" fillId="28" borderId="44" xfId="1" applyFont="1" applyFill="1" applyBorder="1" applyAlignment="1">
      <alignment horizontal="center" vertical="top" wrapText="1"/>
    </xf>
    <xf numFmtId="0" fontId="27" fillId="29" borderId="43" xfId="1" applyFont="1" applyFill="1" applyBorder="1" applyAlignment="1">
      <alignment wrapText="1"/>
    </xf>
    <xf numFmtId="0" fontId="64" fillId="29" borderId="44" xfId="1" applyFont="1" applyFill="1" applyBorder="1" applyAlignment="1">
      <alignment horizontal="center" vertical="top" wrapText="1"/>
    </xf>
    <xf numFmtId="0" fontId="57" fillId="24" borderId="47" xfId="1" applyFill="1" applyBorder="1" applyAlignment="1">
      <alignment wrapText="1"/>
    </xf>
    <xf numFmtId="0" fontId="65" fillId="24" borderId="49" xfId="1" applyFont="1" applyFill="1" applyBorder="1" applyAlignment="1">
      <alignment horizontal="center" vertical="center" wrapText="1"/>
    </xf>
    <xf numFmtId="0" fontId="27" fillId="0" borderId="0" xfId="1" applyFont="1" applyAlignment="1">
      <alignment vertical="center" wrapText="1"/>
    </xf>
    <xf numFmtId="0" fontId="27" fillId="26" borderId="47" xfId="1" applyFont="1" applyFill="1" applyBorder="1" applyAlignment="1">
      <alignment vertical="center" wrapText="1"/>
    </xf>
    <xf numFmtId="0" fontId="65" fillId="26" borderId="49" xfId="1" applyFont="1" applyFill="1" applyBorder="1" applyAlignment="1">
      <alignment horizontal="center" vertical="center" wrapText="1"/>
    </xf>
    <xf numFmtId="0" fontId="27" fillId="27" borderId="47" xfId="1" applyFont="1" applyFill="1" applyBorder="1" applyAlignment="1">
      <alignment vertical="center" wrapText="1"/>
    </xf>
    <xf numFmtId="0" fontId="64" fillId="27" borderId="49" xfId="1" applyFont="1" applyFill="1" applyBorder="1" applyAlignment="1">
      <alignment horizontal="center" vertical="center" wrapText="1"/>
    </xf>
    <xf numFmtId="0" fontId="27" fillId="28" borderId="47" xfId="1" applyFont="1" applyFill="1" applyBorder="1" applyAlignment="1">
      <alignment vertical="center" wrapText="1"/>
    </xf>
    <xf numFmtId="0" fontId="64" fillId="28" borderId="49" xfId="1" applyFont="1" applyFill="1" applyBorder="1" applyAlignment="1">
      <alignment horizontal="center" vertical="center" wrapText="1"/>
    </xf>
    <xf numFmtId="0" fontId="27" fillId="29" borderId="47" xfId="1" applyFont="1" applyFill="1" applyBorder="1" applyAlignment="1">
      <alignment vertical="center" wrapText="1"/>
    </xf>
    <xf numFmtId="0" fontId="64" fillId="29" borderId="49" xfId="1" applyFont="1" applyFill="1" applyBorder="1" applyAlignment="1">
      <alignment horizontal="center" vertical="center" wrapText="1"/>
    </xf>
    <xf numFmtId="0" fontId="62" fillId="0" borderId="0" xfId="1" applyFont="1" applyAlignment="1">
      <alignment horizontal="center" vertical="top" wrapText="1"/>
    </xf>
    <xf numFmtId="0" fontId="66" fillId="24" borderId="81" xfId="1" applyFont="1" applyFill="1" applyBorder="1" applyAlignment="1">
      <alignment horizontal="center" vertical="top" wrapText="1"/>
    </xf>
    <xf numFmtId="0" fontId="66" fillId="26" borderId="83" xfId="1" applyFont="1" applyFill="1" applyBorder="1" applyAlignment="1">
      <alignment horizontal="center" vertical="top" wrapText="1"/>
    </xf>
    <xf numFmtId="0" fontId="66" fillId="27" borderId="85" xfId="1" applyFont="1" applyFill="1" applyBorder="1" applyAlignment="1">
      <alignment horizontal="center" vertical="center" wrapText="1"/>
    </xf>
    <xf numFmtId="0" fontId="66" fillId="29" borderId="89" xfId="1" applyFont="1" applyFill="1" applyBorder="1" applyAlignment="1">
      <alignment horizontal="center" vertical="top" wrapText="1"/>
    </xf>
    <xf numFmtId="0" fontId="62" fillId="0" borderId="0" xfId="1" applyFont="1" applyAlignment="1">
      <alignment horizontal="center" vertical="center" wrapText="1"/>
    </xf>
    <xf numFmtId="0" fontId="62" fillId="24" borderId="81" xfId="1" applyFont="1" applyFill="1" applyBorder="1" applyAlignment="1">
      <alignment horizontal="center" vertical="top" wrapText="1"/>
    </xf>
    <xf numFmtId="0" fontId="57" fillId="31" borderId="43" xfId="1" applyFill="1" applyBorder="1" applyAlignment="1">
      <alignment wrapText="1"/>
    </xf>
    <xf numFmtId="0" fontId="64" fillId="31" borderId="44" xfId="1" applyFont="1" applyFill="1" applyBorder="1" applyAlignment="1">
      <alignment horizontal="center" vertical="top" wrapText="1"/>
    </xf>
    <xf numFmtId="0" fontId="27" fillId="31" borderId="43" xfId="1" applyFont="1" applyFill="1" applyBorder="1" applyAlignment="1">
      <alignment wrapText="1"/>
    </xf>
    <xf numFmtId="0" fontId="57" fillId="31" borderId="47" xfId="1" applyFill="1" applyBorder="1" applyAlignment="1">
      <alignment wrapText="1"/>
    </xf>
    <xf numFmtId="0" fontId="64" fillId="31" borderId="49" xfId="1" applyFont="1" applyFill="1" applyBorder="1" applyAlignment="1">
      <alignment horizontal="center" vertical="top" wrapText="1"/>
    </xf>
    <xf numFmtId="0" fontId="27" fillId="31" borderId="47" xfId="1" applyFont="1" applyFill="1" applyBorder="1" applyAlignment="1">
      <alignment wrapText="1"/>
    </xf>
    <xf numFmtId="0" fontId="57" fillId="16" borderId="90" xfId="1" applyFill="1" applyBorder="1" applyAlignment="1">
      <alignment wrapText="1"/>
    </xf>
    <xf numFmtId="0" fontId="64" fillId="16" borderId="91" xfId="1" applyFont="1" applyFill="1" applyBorder="1" applyAlignment="1">
      <alignment horizontal="center" vertical="top" wrapText="1"/>
    </xf>
    <xf numFmtId="0" fontId="27" fillId="16" borderId="90" xfId="1" applyFont="1" applyFill="1" applyBorder="1" applyAlignment="1">
      <alignment wrapText="1"/>
    </xf>
    <xf numFmtId="0" fontId="57" fillId="16" borderId="92" xfId="1" applyFill="1" applyBorder="1" applyAlignment="1">
      <alignment wrapText="1"/>
    </xf>
    <xf numFmtId="0" fontId="64" fillId="16" borderId="93" xfId="1" applyFont="1" applyFill="1" applyBorder="1" applyAlignment="1">
      <alignment horizontal="left" vertical="top" wrapText="1"/>
    </xf>
    <xf numFmtId="0" fontId="27" fillId="0" borderId="0" xfId="1" applyFont="1" applyAlignment="1">
      <alignment horizontal="left" wrapText="1"/>
    </xf>
    <xf numFmtId="0" fontId="27" fillId="16" borderId="92" xfId="1" applyFont="1" applyFill="1" applyBorder="1" applyAlignment="1">
      <alignment horizontal="left" wrapText="1"/>
    </xf>
    <xf numFmtId="0" fontId="27" fillId="30" borderId="42" xfId="1" applyFont="1" applyFill="1" applyBorder="1" applyAlignment="1">
      <alignment wrapText="1"/>
    </xf>
    <xf numFmtId="0" fontId="64" fillId="30" borderId="8" xfId="1" applyFont="1" applyFill="1" applyBorder="1" applyAlignment="1">
      <alignment horizontal="center" vertical="top" wrapText="1"/>
    </xf>
    <xf numFmtId="0" fontId="62" fillId="16" borderId="95" xfId="1" applyFont="1" applyFill="1" applyBorder="1" applyAlignment="1">
      <alignment horizontal="center" vertical="top" wrapText="1"/>
    </xf>
    <xf numFmtId="0" fontId="62" fillId="16" borderId="97" xfId="1" applyFont="1" applyFill="1" applyBorder="1" applyAlignment="1">
      <alignment horizontal="center" vertical="top" wrapText="1"/>
    </xf>
    <xf numFmtId="0" fontId="62" fillId="16" borderId="98" xfId="1" applyFont="1" applyFill="1" applyBorder="1" applyAlignment="1">
      <alignment horizontal="center" vertical="top" wrapText="1"/>
    </xf>
    <xf numFmtId="0" fontId="0" fillId="0" borderId="99" xfId="0" applyBorder="1" applyAlignment="1">
      <alignment horizontal="center" vertical="top" wrapText="1"/>
    </xf>
    <xf numFmtId="0" fontId="0" fillId="0" borderId="100" xfId="0" applyBorder="1" applyAlignment="1">
      <alignment horizontal="center" vertical="top" wrapText="1"/>
    </xf>
    <xf numFmtId="0" fontId="0" fillId="0" borderId="101" xfId="0" applyBorder="1" applyAlignment="1">
      <alignment horizontal="center" vertical="top" wrapText="1"/>
    </xf>
    <xf numFmtId="0" fontId="0" fillId="0" borderId="102" xfId="0" applyBorder="1" applyAlignment="1">
      <alignment horizontal="center" vertical="top" wrapText="1"/>
    </xf>
    <xf numFmtId="0" fontId="0" fillId="0" borderId="103" xfId="0" applyBorder="1" applyAlignment="1">
      <alignment horizontal="center" vertical="top" wrapText="1"/>
    </xf>
    <xf numFmtId="0" fontId="0" fillId="0" borderId="104" xfId="0" applyBorder="1" applyAlignment="1">
      <alignment horizontal="center" vertical="top" wrapText="1"/>
    </xf>
    <xf numFmtId="0" fontId="0" fillId="0" borderId="105" xfId="0" applyBorder="1" applyAlignment="1">
      <alignment horizontal="center" vertical="top" wrapText="1"/>
    </xf>
    <xf numFmtId="0" fontId="0" fillId="0" borderId="106" xfId="0" applyBorder="1" applyAlignment="1">
      <alignment horizontal="center" vertical="top" wrapText="1"/>
    </xf>
    <xf numFmtId="0" fontId="0" fillId="0" borderId="107" xfId="0" applyBorder="1" applyAlignment="1">
      <alignment horizontal="center" vertical="top" wrapText="1"/>
    </xf>
    <xf numFmtId="0" fontId="0" fillId="0" borderId="0" xfId="0" applyAlignment="1">
      <alignment horizontal="left" vertical="top"/>
    </xf>
    <xf numFmtId="0" fontId="31" fillId="0" borderId="0" xfId="0" applyFont="1"/>
    <xf numFmtId="0" fontId="27" fillId="15" borderId="0" xfId="0" applyFont="1" applyFill="1" applyAlignment="1">
      <alignment horizontal="left" vertical="top" wrapText="1"/>
    </xf>
    <xf numFmtId="0" fontId="4" fillId="0" borderId="73" xfId="0" applyFont="1" applyBorder="1" applyAlignment="1" applyProtection="1">
      <alignment horizontal="center" vertical="center" wrapText="1"/>
      <protection locked="0"/>
    </xf>
    <xf numFmtId="0" fontId="4" fillId="16" borderId="76" xfId="0" applyFont="1" applyFill="1" applyBorder="1" applyAlignment="1" applyProtection="1">
      <alignment horizontal="center" vertical="top" wrapText="1"/>
      <protection locked="0"/>
    </xf>
    <xf numFmtId="0" fontId="4" fillId="0" borderId="0" xfId="0" applyFont="1" applyAlignment="1" applyProtection="1">
      <alignment horizontal="center" vertical="center"/>
    </xf>
    <xf numFmtId="0" fontId="57" fillId="24" borderId="80" xfId="1" applyFill="1" applyBorder="1" applyAlignment="1">
      <alignment wrapText="1"/>
    </xf>
    <xf numFmtId="0" fontId="62" fillId="26" borderId="82" xfId="1" applyFont="1" applyFill="1" applyBorder="1" applyAlignment="1">
      <alignment horizontal="center" vertical="top" wrapText="1"/>
    </xf>
    <xf numFmtId="0" fontId="62" fillId="27" borderId="84" xfId="1" applyFont="1" applyFill="1" applyBorder="1" applyAlignment="1">
      <alignment wrapText="1"/>
    </xf>
    <xf numFmtId="0" fontId="62" fillId="28" borderId="86" xfId="1" applyFont="1" applyFill="1" applyBorder="1" applyAlignment="1">
      <alignment wrapText="1"/>
    </xf>
    <xf numFmtId="0" fontId="62" fillId="28" borderId="87" xfId="1" applyFont="1" applyFill="1" applyBorder="1" applyAlignment="1">
      <alignment horizontal="center" vertical="center" wrapText="1"/>
    </xf>
    <xf numFmtId="0" fontId="62" fillId="29" borderId="88" xfId="1" applyFont="1" applyFill="1" applyBorder="1" applyAlignment="1">
      <alignment wrapText="1"/>
    </xf>
    <xf numFmtId="0" fontId="57" fillId="16" borderId="94" xfId="1" applyFill="1" applyBorder="1" applyAlignment="1">
      <alignment wrapText="1"/>
    </xf>
    <xf numFmtId="0" fontId="57" fillId="16" borderId="96" xfId="1" applyFill="1" applyBorder="1" applyAlignment="1">
      <alignment wrapText="1"/>
    </xf>
    <xf numFmtId="0" fontId="57" fillId="16" borderId="98" xfId="1" applyFill="1" applyBorder="1" applyAlignment="1">
      <alignment wrapText="1"/>
    </xf>
    <xf numFmtId="0" fontId="69" fillId="0" borderId="0" xfId="1" applyFont="1" applyAlignment="1">
      <alignment vertical="top" wrapText="1"/>
    </xf>
    <xf numFmtId="0" fontId="4" fillId="0" borderId="109" xfId="0" applyFont="1" applyBorder="1" applyAlignment="1" applyProtection="1">
      <alignment horizontal="center" vertical="center"/>
      <protection locked="0"/>
    </xf>
    <xf numFmtId="0" fontId="3" fillId="0" borderId="110" xfId="0" applyFont="1" applyBorder="1" applyAlignment="1" applyProtection="1">
      <alignment horizontal="center" vertical="center"/>
      <protection locked="0"/>
    </xf>
    <xf numFmtId="0" fontId="4" fillId="0" borderId="111" xfId="0" applyFont="1" applyFill="1" applyBorder="1" applyAlignment="1" applyProtection="1">
      <alignment horizontal="center" vertical="center"/>
      <protection locked="0"/>
    </xf>
    <xf numFmtId="9" fontId="4" fillId="8" borderId="112" xfId="0" applyNumberFormat="1" applyFont="1" applyFill="1" applyBorder="1" applyAlignment="1" applyProtection="1">
      <alignment horizontal="center" vertical="center"/>
    </xf>
    <xf numFmtId="9" fontId="4" fillId="3" borderId="113" xfId="0" applyNumberFormat="1" applyFont="1" applyFill="1" applyBorder="1" applyAlignment="1" applyProtection="1">
      <alignment horizontal="center" vertical="center"/>
    </xf>
    <xf numFmtId="9" fontId="4" fillId="12" borderId="113" xfId="0" applyNumberFormat="1" applyFont="1" applyFill="1" applyBorder="1" applyAlignment="1" applyProtection="1">
      <alignment horizontal="center" vertical="center"/>
    </xf>
    <xf numFmtId="9" fontId="4" fillId="10" borderId="114" xfId="0" applyNumberFormat="1"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18" fillId="0" borderId="115" xfId="0" applyFont="1" applyBorder="1" applyAlignment="1" applyProtection="1">
      <alignment vertical="center"/>
    </xf>
    <xf numFmtId="0" fontId="4" fillId="0" borderId="116" xfId="0" applyFont="1" applyBorder="1" applyAlignment="1" applyProtection="1">
      <alignment horizontal="center" vertical="center"/>
    </xf>
    <xf numFmtId="0" fontId="4" fillId="0" borderId="117" xfId="0" applyFont="1" applyBorder="1" applyAlignment="1" applyProtection="1">
      <alignment horizontal="center" vertical="center"/>
    </xf>
    <xf numFmtId="0" fontId="18" fillId="0" borderId="118" xfId="0" applyFont="1" applyBorder="1" applyAlignment="1" applyProtection="1">
      <alignment vertical="center"/>
    </xf>
    <xf numFmtId="0" fontId="4" fillId="0" borderId="119" xfId="0" applyFont="1" applyBorder="1" applyAlignment="1" applyProtection="1">
      <alignment horizontal="center" vertical="center"/>
    </xf>
    <xf numFmtId="0" fontId="18" fillId="0" borderId="120" xfId="0" applyFont="1" applyBorder="1" applyAlignment="1" applyProtection="1">
      <alignment vertical="center"/>
    </xf>
    <xf numFmtId="0" fontId="3" fillId="0" borderId="122" xfId="0" applyFont="1" applyBorder="1" applyAlignment="1" applyProtection="1">
      <alignment horizontal="center" vertical="center"/>
    </xf>
    <xf numFmtId="0" fontId="77" fillId="0" borderId="0" xfId="2" applyFont="1" applyAlignment="1">
      <alignment horizontal="center" vertical="top" wrapText="1"/>
    </xf>
    <xf numFmtId="0" fontId="33" fillId="4" borderId="28" xfId="0" applyFont="1" applyFill="1" applyBorder="1" applyAlignment="1">
      <alignment horizontal="center" vertical="center"/>
    </xf>
    <xf numFmtId="0" fontId="33" fillId="4" borderId="33" xfId="0" applyFont="1" applyFill="1" applyBorder="1" applyAlignment="1">
      <alignment horizontal="center" vertical="center"/>
    </xf>
    <xf numFmtId="0" fontId="33" fillId="4" borderId="18" xfId="0" applyFont="1" applyFill="1" applyBorder="1" applyAlignment="1">
      <alignment horizontal="center" vertical="center"/>
    </xf>
    <xf numFmtId="0" fontId="33" fillId="4" borderId="34" xfId="0" applyFont="1" applyFill="1" applyBorder="1" applyAlignment="1">
      <alignment horizontal="center" vertical="center"/>
    </xf>
    <xf numFmtId="0" fontId="33" fillId="4" borderId="0" xfId="0" applyFont="1" applyFill="1" applyAlignment="1">
      <alignment horizontal="center" vertical="center"/>
    </xf>
    <xf numFmtId="0" fontId="33" fillId="4" borderId="26"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0" xfId="0" applyFont="1" applyFill="1" applyBorder="1" applyAlignment="1">
      <alignment horizontal="center" vertical="center"/>
    </xf>
    <xf numFmtId="0" fontId="23" fillId="0" borderId="28"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14" fillId="0" borderId="0" xfId="0" applyFont="1" applyAlignment="1">
      <alignment horizontal="left" vertical="center" wrapText="1"/>
    </xf>
    <xf numFmtId="0" fontId="13" fillId="0" borderId="0" xfId="0" applyFont="1" applyAlignment="1">
      <alignment horizontal="left" vertical="center" wrapText="1"/>
    </xf>
    <xf numFmtId="0" fontId="15" fillId="16" borderId="0" xfId="0" quotePrefix="1" applyFont="1" applyFill="1" applyAlignment="1">
      <alignment horizontal="left" vertical="center" wrapText="1"/>
    </xf>
    <xf numFmtId="0" fontId="32" fillId="32" borderId="34" xfId="0" applyFont="1" applyFill="1" applyBorder="1" applyAlignment="1">
      <alignment horizontal="center" vertical="center"/>
    </xf>
    <xf numFmtId="0" fontId="32" fillId="32" borderId="0" xfId="0" applyFont="1" applyFill="1" applyAlignment="1">
      <alignment horizontal="center" vertical="center"/>
    </xf>
    <xf numFmtId="0" fontId="32" fillId="32" borderId="26" xfId="0" applyFont="1" applyFill="1" applyBorder="1" applyAlignment="1">
      <alignment horizontal="center" vertical="center"/>
    </xf>
    <xf numFmtId="0" fontId="32" fillId="32" borderId="35" xfId="0" applyFont="1" applyFill="1" applyBorder="1" applyAlignment="1">
      <alignment horizontal="center" vertical="center"/>
    </xf>
    <xf numFmtId="0" fontId="32" fillId="32" borderId="36" xfId="0" applyFont="1" applyFill="1" applyBorder="1" applyAlignment="1">
      <alignment horizontal="center" vertical="center"/>
    </xf>
    <xf numFmtId="0" fontId="32" fillId="32" borderId="37" xfId="0" applyFont="1" applyFill="1" applyBorder="1" applyAlignment="1">
      <alignment horizontal="center" vertical="center"/>
    </xf>
    <xf numFmtId="0" fontId="0" fillId="0" borderId="0" xfId="0" applyAlignment="1">
      <alignment horizontal="left" vertical="top" wrapText="1"/>
    </xf>
    <xf numFmtId="0" fontId="37" fillId="4" borderId="0" xfId="0" applyFont="1" applyFill="1" applyAlignment="1">
      <alignment horizontal="center" vertical="center"/>
    </xf>
    <xf numFmtId="0" fontId="38" fillId="32" borderId="0" xfId="0" applyFont="1" applyFill="1" applyAlignment="1">
      <alignment horizontal="center" vertical="center"/>
    </xf>
    <xf numFmtId="0" fontId="34" fillId="33" borderId="42" xfId="0" applyFont="1" applyFill="1" applyBorder="1" applyAlignment="1">
      <alignment horizontal="center"/>
    </xf>
    <xf numFmtId="0" fontId="34" fillId="33" borderId="51" xfId="0" applyFont="1" applyFill="1" applyBorder="1" applyAlignment="1">
      <alignment horizontal="center"/>
    </xf>
    <xf numFmtId="0" fontId="34" fillId="33" borderId="8" xfId="0" applyFont="1" applyFill="1" applyBorder="1" applyAlignment="1">
      <alignment horizontal="center"/>
    </xf>
    <xf numFmtId="0" fontId="0" fillId="0" borderId="0" xfId="0" applyAlignment="1">
      <alignment horizontal="left" vertical="top"/>
    </xf>
    <xf numFmtId="0" fontId="27" fillId="11" borderId="42" xfId="0" applyFont="1" applyFill="1" applyBorder="1" applyAlignment="1">
      <alignment horizontal="center" vertical="center" wrapText="1"/>
    </xf>
    <xf numFmtId="0" fontId="27" fillId="11" borderId="8" xfId="0" applyFont="1" applyFill="1" applyBorder="1" applyAlignment="1">
      <alignment horizontal="center" vertical="center" wrapText="1"/>
    </xf>
    <xf numFmtId="0" fontId="43" fillId="32" borderId="5" xfId="0" applyFont="1" applyFill="1" applyBorder="1" applyAlignment="1">
      <alignment horizontal="center" vertical="center" textRotation="90"/>
    </xf>
    <xf numFmtId="0" fontId="43" fillId="32" borderId="7" xfId="0" applyFont="1" applyFill="1" applyBorder="1" applyAlignment="1">
      <alignment horizontal="center" vertical="center" textRotation="90"/>
    </xf>
    <xf numFmtId="0" fontId="27" fillId="15" borderId="108" xfId="0" applyFont="1" applyFill="1" applyBorder="1" applyAlignment="1">
      <alignment horizontal="left" vertical="top" wrapText="1"/>
    </xf>
    <xf numFmtId="0" fontId="27" fillId="15" borderId="0" xfId="0" applyFont="1" applyFill="1" applyAlignment="1">
      <alignment horizontal="left" vertical="top" wrapText="1"/>
    </xf>
    <xf numFmtId="0" fontId="36" fillId="0" borderId="39" xfId="0" applyFont="1" applyBorder="1" applyAlignment="1">
      <alignment horizontal="left" vertical="top" wrapText="1"/>
    </xf>
    <xf numFmtId="0" fontId="36" fillId="0" borderId="45" xfId="0" applyFont="1" applyBorder="1" applyAlignment="1">
      <alignment horizontal="left" vertical="top" wrapText="1"/>
    </xf>
    <xf numFmtId="0" fontId="36" fillId="0" borderId="48" xfId="0" applyFont="1" applyBorder="1" applyAlignment="1">
      <alignment horizontal="left" vertical="top" wrapText="1"/>
    </xf>
    <xf numFmtId="0" fontId="26" fillId="0" borderId="44" xfId="0" applyFont="1" applyBorder="1" applyAlignment="1">
      <alignment horizontal="left" vertical="top" wrapText="1"/>
    </xf>
    <xf numFmtId="0" fontId="26" fillId="0" borderId="46" xfId="0" applyFont="1" applyBorder="1" applyAlignment="1">
      <alignment horizontal="left" vertical="top" wrapText="1"/>
    </xf>
    <xf numFmtId="0" fontId="36" fillId="0" borderId="1" xfId="0" quotePrefix="1" applyFont="1" applyBorder="1" applyAlignment="1">
      <alignment vertical="top" wrapText="1"/>
    </xf>
    <xf numFmtId="0" fontId="36" fillId="0" borderId="1" xfId="0" applyFont="1" applyBorder="1" applyAlignment="1">
      <alignment vertical="top"/>
    </xf>
    <xf numFmtId="0" fontId="43" fillId="7" borderId="7" xfId="0" applyFont="1" applyFill="1" applyBorder="1" applyAlignment="1">
      <alignment horizontal="center" vertical="center" textRotation="90"/>
    </xf>
    <xf numFmtId="0" fontId="27" fillId="34" borderId="44" xfId="0" applyFont="1" applyFill="1" applyBorder="1" applyAlignment="1">
      <alignment horizontal="left" vertical="top" wrapText="1"/>
    </xf>
    <xf numFmtId="0" fontId="27" fillId="34" borderId="46" xfId="0" applyFont="1" applyFill="1" applyBorder="1" applyAlignment="1">
      <alignment horizontal="left" vertical="top" wrapText="1"/>
    </xf>
    <xf numFmtId="0" fontId="27" fillId="34" borderId="49" xfId="0" applyFont="1" applyFill="1" applyBorder="1" applyAlignment="1">
      <alignment horizontal="left" vertical="top" wrapText="1"/>
    </xf>
    <xf numFmtId="0" fontId="26" fillId="0" borderId="39" xfId="0" applyFont="1" applyBorder="1" applyAlignment="1">
      <alignment horizontal="left" vertical="top" wrapText="1"/>
    </xf>
    <xf numFmtId="0" fontId="26" fillId="0" borderId="45" xfId="0" applyFont="1" applyBorder="1" applyAlignment="1">
      <alignment horizontal="left" vertical="top" wrapText="1"/>
    </xf>
    <xf numFmtId="0" fontId="26" fillId="0" borderId="48" xfId="0" applyFont="1" applyBorder="1" applyAlignment="1">
      <alignment horizontal="left" vertical="top" wrapText="1"/>
    </xf>
    <xf numFmtId="0" fontId="36" fillId="0" borderId="39" xfId="0" quotePrefix="1" applyFont="1" applyBorder="1" applyAlignment="1">
      <alignment vertical="top" wrapText="1"/>
    </xf>
    <xf numFmtId="0" fontId="36" fillId="0" borderId="45" xfId="0" quotePrefix="1" applyFont="1" applyBorder="1" applyAlignment="1">
      <alignment vertical="top" wrapText="1"/>
    </xf>
    <xf numFmtId="0" fontId="36" fillId="0" borderId="48" xfId="0" quotePrefix="1" applyFont="1" applyBorder="1" applyAlignment="1">
      <alignment vertical="top" wrapText="1"/>
    </xf>
    <xf numFmtId="0" fontId="43" fillId="18" borderId="7" xfId="0" applyFont="1" applyFill="1" applyBorder="1" applyAlignment="1">
      <alignment horizontal="center" vertical="center" textRotation="90"/>
    </xf>
    <xf numFmtId="0" fontId="27" fillId="3" borderId="44" xfId="0" applyFont="1" applyFill="1" applyBorder="1" applyAlignment="1">
      <alignment horizontal="left" vertical="top" wrapText="1"/>
    </xf>
    <xf numFmtId="0" fontId="27" fillId="3" borderId="46" xfId="0" applyFont="1" applyFill="1" applyBorder="1" applyAlignment="1">
      <alignment horizontal="left" vertical="top" wrapText="1"/>
    </xf>
    <xf numFmtId="0" fontId="27" fillId="3" borderId="49" xfId="0" applyFont="1" applyFill="1" applyBorder="1" applyAlignment="1">
      <alignment horizontal="left" vertical="top" wrapText="1"/>
    </xf>
    <xf numFmtId="0" fontId="43" fillId="20" borderId="7" xfId="0" applyFont="1" applyFill="1" applyBorder="1" applyAlignment="1">
      <alignment horizontal="center" vertical="center" textRotation="90"/>
    </xf>
    <xf numFmtId="0" fontId="43" fillId="20" borderId="10" xfId="0" applyFont="1" applyFill="1" applyBorder="1" applyAlignment="1">
      <alignment horizontal="center" vertical="center" textRotation="90"/>
    </xf>
    <xf numFmtId="0" fontId="27" fillId="35" borderId="108" xfId="0" applyFont="1" applyFill="1" applyBorder="1" applyAlignment="1">
      <alignment horizontal="left" vertical="top" wrapText="1"/>
    </xf>
    <xf numFmtId="0" fontId="27" fillId="35" borderId="0" xfId="0" applyFont="1" applyFill="1" applyAlignment="1">
      <alignment horizontal="left" vertical="top" wrapText="1"/>
    </xf>
    <xf numFmtId="0" fontId="27" fillId="35" borderId="52" xfId="0" applyFont="1" applyFill="1" applyBorder="1" applyAlignment="1">
      <alignment horizontal="left" vertical="top" wrapText="1"/>
    </xf>
    <xf numFmtId="0" fontId="26" fillId="0" borderId="49" xfId="0" applyFont="1" applyBorder="1" applyAlignment="1">
      <alignment horizontal="left" vertical="top" wrapText="1"/>
    </xf>
    <xf numFmtId="0" fontId="59" fillId="25" borderId="0" xfId="1" applyFont="1" applyFill="1" applyAlignment="1">
      <alignment horizontal="center" wrapText="1"/>
    </xf>
    <xf numFmtId="0" fontId="68" fillId="30" borderId="28" xfId="1" applyFont="1" applyFill="1" applyBorder="1" applyAlignment="1">
      <alignment horizontal="center" vertical="center" wrapText="1"/>
    </xf>
    <xf numFmtId="0" fontId="68" fillId="30" borderId="33" xfId="1" applyFont="1" applyFill="1" applyBorder="1" applyAlignment="1">
      <alignment horizontal="center" vertical="center" wrapText="1"/>
    </xf>
    <xf numFmtId="0" fontId="68" fillId="30" borderId="18" xfId="1" applyFont="1" applyFill="1" applyBorder="1" applyAlignment="1">
      <alignment horizontal="center" vertical="center" wrapText="1"/>
    </xf>
    <xf numFmtId="0" fontId="68" fillId="30" borderId="35" xfId="1" applyFont="1" applyFill="1" applyBorder="1" applyAlignment="1">
      <alignment horizontal="center" vertical="center" wrapText="1"/>
    </xf>
    <xf numFmtId="0" fontId="68" fillId="30" borderId="36" xfId="1" applyFont="1" applyFill="1" applyBorder="1" applyAlignment="1">
      <alignment horizontal="center" vertical="center" wrapText="1"/>
    </xf>
    <xf numFmtId="0" fontId="68" fillId="30" borderId="37" xfId="1" applyFont="1" applyFill="1" applyBorder="1" applyAlignment="1">
      <alignment horizontal="center" vertical="center" wrapText="1"/>
    </xf>
    <xf numFmtId="0" fontId="67" fillId="0" borderId="0" xfId="1" applyFont="1" applyAlignment="1">
      <alignment horizontal="center" wrapText="1"/>
    </xf>
    <xf numFmtId="0" fontId="69" fillId="0" borderId="0" xfId="1" applyFont="1" applyAlignment="1">
      <alignment horizontal="center" vertical="top" wrapText="1"/>
    </xf>
    <xf numFmtId="0" fontId="75" fillId="15" borderId="28" xfId="1" applyFont="1" applyFill="1" applyBorder="1" applyAlignment="1">
      <alignment horizontal="center" vertical="center" wrapText="1"/>
    </xf>
    <xf numFmtId="0" fontId="75" fillId="15" borderId="18" xfId="1" applyFont="1" applyFill="1" applyBorder="1" applyAlignment="1">
      <alignment horizontal="center" vertical="center" wrapText="1"/>
    </xf>
    <xf numFmtId="0" fontId="75" fillId="15" borderId="34" xfId="1" applyFont="1" applyFill="1" applyBorder="1" applyAlignment="1">
      <alignment horizontal="center" vertical="center" wrapText="1"/>
    </xf>
    <xf numFmtId="0" fontId="75" fillId="15" borderId="26" xfId="1" applyFont="1" applyFill="1" applyBorder="1" applyAlignment="1">
      <alignment horizontal="center" vertical="center" wrapText="1"/>
    </xf>
    <xf numFmtId="0" fontId="75" fillId="15" borderId="35" xfId="1" applyFont="1" applyFill="1" applyBorder="1" applyAlignment="1">
      <alignment horizontal="center" vertical="center" wrapText="1"/>
    </xf>
    <xf numFmtId="0" fontId="75" fillId="15" borderId="37" xfId="1" applyFont="1" applyFill="1" applyBorder="1" applyAlignment="1">
      <alignment horizontal="center" vertical="center" wrapText="1"/>
    </xf>
    <xf numFmtId="0" fontId="12" fillId="2" borderId="19" xfId="0" applyFont="1" applyFill="1" applyBorder="1" applyAlignment="1" applyProtection="1">
      <alignment horizontal="center" vertical="center"/>
    </xf>
    <xf numFmtId="0" fontId="12" fillId="2" borderId="24" xfId="0" applyFont="1" applyFill="1" applyBorder="1" applyAlignment="1" applyProtection="1">
      <alignment horizontal="center" vertical="center"/>
    </xf>
    <xf numFmtId="0" fontId="12" fillId="2" borderId="20" xfId="0" applyFont="1" applyFill="1" applyBorder="1" applyAlignment="1" applyProtection="1">
      <alignment horizontal="center" vertical="center"/>
    </xf>
    <xf numFmtId="0" fontId="49" fillId="16" borderId="19" xfId="0" applyFont="1" applyFill="1" applyBorder="1" applyAlignment="1" applyProtection="1">
      <alignment horizontal="center" vertical="center" wrapText="1"/>
    </xf>
    <xf numFmtId="0" fontId="49" fillId="16" borderId="24" xfId="0" applyFont="1" applyFill="1" applyBorder="1" applyAlignment="1" applyProtection="1">
      <alignment horizontal="center" vertical="center" wrapText="1"/>
    </xf>
    <xf numFmtId="0" fontId="49" fillId="16" borderId="20"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51" fillId="19" borderId="24" xfId="0" applyFont="1" applyFill="1" applyBorder="1" applyAlignment="1" applyProtection="1">
      <alignment horizontal="center" vertical="center" wrapText="1"/>
    </xf>
    <xf numFmtId="0" fontId="51" fillId="19" borderId="20" xfId="0" applyFont="1" applyFill="1" applyBorder="1" applyAlignment="1" applyProtection="1">
      <alignment horizontal="center" vertical="center" wrapText="1"/>
    </xf>
    <xf numFmtId="0" fontId="7" fillId="0" borderId="38" xfId="0" applyFont="1" applyBorder="1" applyAlignment="1" applyProtection="1">
      <alignment horizontal="center" vertical="center"/>
    </xf>
    <xf numFmtId="0" fontId="50" fillId="2" borderId="19" xfId="0" applyFont="1" applyFill="1" applyBorder="1" applyAlignment="1" applyProtection="1">
      <alignment horizontal="center" vertical="center" wrapText="1"/>
    </xf>
    <xf numFmtId="0" fontId="50" fillId="2" borderId="24" xfId="0" applyFont="1" applyFill="1" applyBorder="1" applyAlignment="1" applyProtection="1">
      <alignment horizontal="center" vertical="center" wrapText="1"/>
    </xf>
    <xf numFmtId="0" fontId="50" fillId="2" borderId="20" xfId="0" applyFont="1" applyFill="1" applyBorder="1" applyAlignment="1" applyProtection="1">
      <alignment horizontal="center" vertical="center" wrapText="1"/>
    </xf>
    <xf numFmtId="0" fontId="3" fillId="11" borderId="0" xfId="0" applyFont="1" applyFill="1" applyAlignment="1" applyProtection="1">
      <alignment horizontal="center" vertical="center" wrapText="1"/>
    </xf>
    <xf numFmtId="0" fontId="3" fillId="0" borderId="19"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4" fillId="0" borderId="0" xfId="0" applyFont="1" applyAlignment="1" applyProtection="1">
      <alignment horizontal="center" vertical="center"/>
    </xf>
    <xf numFmtId="0" fontId="6" fillId="2" borderId="19" xfId="0" applyFont="1" applyFill="1" applyBorder="1" applyAlignment="1" applyProtection="1">
      <alignment horizontal="center" vertical="center" wrapText="1" shrinkToFit="1"/>
    </xf>
    <xf numFmtId="0" fontId="6" fillId="2" borderId="24" xfId="0" applyFont="1" applyFill="1" applyBorder="1" applyAlignment="1" applyProtection="1">
      <alignment horizontal="center" vertical="center" wrapText="1" shrinkToFit="1"/>
    </xf>
    <xf numFmtId="0" fontId="6" fillId="2" borderId="20" xfId="0" applyFont="1" applyFill="1" applyBorder="1" applyAlignment="1" applyProtection="1">
      <alignment horizontal="center" vertical="center" wrapText="1" shrinkToFit="1"/>
    </xf>
    <xf numFmtId="0" fontId="6" fillId="2" borderId="19"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40" fillId="11" borderId="28" xfId="0" applyFont="1" applyFill="1" applyBorder="1" applyAlignment="1" applyProtection="1">
      <alignment horizontal="center" vertical="center" wrapText="1"/>
    </xf>
    <xf numFmtId="0" fontId="40" fillId="11" borderId="33" xfId="0" applyFont="1" applyFill="1" applyBorder="1" applyAlignment="1" applyProtection="1">
      <alignment horizontal="center" vertical="center"/>
    </xf>
    <xf numFmtId="0" fontId="40" fillId="11" borderId="18" xfId="0" applyFont="1" applyFill="1" applyBorder="1" applyAlignment="1" applyProtection="1">
      <alignment horizontal="center" vertical="center"/>
    </xf>
    <xf numFmtId="0" fontId="5" fillId="0" borderId="18" xfId="0" applyFont="1" applyBorder="1" applyAlignment="1" applyProtection="1">
      <alignment horizontal="center" vertical="center" textRotation="90"/>
    </xf>
    <xf numFmtId="0" fontId="5" fillId="0" borderId="26" xfId="0" applyFont="1" applyBorder="1" applyAlignment="1" applyProtection="1">
      <alignment horizontal="center" vertical="center" textRotation="90"/>
    </xf>
    <xf numFmtId="0" fontId="74" fillId="0" borderId="116" xfId="0" applyFont="1" applyBorder="1" applyAlignment="1" applyProtection="1">
      <alignment horizontal="center" vertical="center"/>
    </xf>
    <xf numFmtId="0" fontId="25" fillId="0" borderId="121" xfId="0" applyFont="1" applyBorder="1" applyAlignment="1" applyProtection="1">
      <alignment horizontal="center" vertical="top"/>
    </xf>
    <xf numFmtId="0" fontId="4" fillId="11" borderId="0" xfId="0" applyFont="1" applyFill="1" applyAlignment="1" applyProtection="1">
      <alignment horizontal="center" vertical="center"/>
    </xf>
    <xf numFmtId="0" fontId="55" fillId="22" borderId="28" xfId="0" quotePrefix="1" applyFont="1" applyFill="1" applyBorder="1" applyAlignment="1">
      <alignment horizontal="center" vertical="center" wrapText="1"/>
    </xf>
    <xf numFmtId="0" fontId="55" fillId="22" borderId="33" xfId="0" quotePrefix="1" applyFont="1" applyFill="1" applyBorder="1" applyAlignment="1">
      <alignment horizontal="center" vertical="center" wrapText="1"/>
    </xf>
    <xf numFmtId="0" fontId="55" fillId="22" borderId="18" xfId="0" quotePrefix="1" applyFont="1" applyFill="1" applyBorder="1" applyAlignment="1">
      <alignment horizontal="center" vertical="center" wrapText="1"/>
    </xf>
    <xf numFmtId="0" fontId="53" fillId="23" borderId="28" xfId="0" quotePrefix="1" applyFont="1" applyFill="1" applyBorder="1" applyAlignment="1">
      <alignment horizontal="center" vertical="top" wrapText="1"/>
    </xf>
    <xf numFmtId="0" fontId="53" fillId="23" borderId="33" xfId="0" quotePrefix="1" applyFont="1" applyFill="1" applyBorder="1" applyAlignment="1">
      <alignment horizontal="center" vertical="top" wrapText="1"/>
    </xf>
    <xf numFmtId="0" fontId="53" fillId="23" borderId="18" xfId="0" quotePrefix="1" applyFont="1" applyFill="1" applyBorder="1" applyAlignment="1">
      <alignment horizontal="center" vertical="top" wrapText="1"/>
    </xf>
    <xf numFmtId="0" fontId="55" fillId="5" borderId="28" xfId="0" quotePrefix="1" applyFont="1" applyFill="1" applyBorder="1" applyAlignment="1">
      <alignment horizontal="center" vertical="center" wrapText="1"/>
    </xf>
    <xf numFmtId="0" fontId="55" fillId="5" borderId="33" xfId="0" quotePrefix="1" applyFont="1" applyFill="1" applyBorder="1" applyAlignment="1">
      <alignment horizontal="center" vertical="center" wrapText="1"/>
    </xf>
    <xf numFmtId="0" fontId="55" fillId="5" borderId="18" xfId="0" quotePrefix="1" applyFont="1" applyFill="1" applyBorder="1" applyAlignment="1">
      <alignment horizontal="center" vertical="center" wrapText="1"/>
    </xf>
  </cellXfs>
  <cellStyles count="3">
    <cellStyle name="Lien hypertexte" xfId="2" builtinId="8"/>
    <cellStyle name="Normal" xfId="0" builtinId="0"/>
    <cellStyle name="Normal 2" xfId="1" xr:uid="{00000000-0005-0000-0000-000001000000}"/>
  </cellStyles>
  <dxfs count="124">
    <dxf>
      <font>
        <color rgb="FFFF0000"/>
      </font>
      <fill>
        <patternFill>
          <bgColor rgb="FFFFFF66"/>
        </patternFill>
      </fill>
    </dxf>
    <dxf>
      <fill>
        <patternFill>
          <bgColor rgb="FFFFFF99"/>
        </patternFill>
      </fill>
    </dxf>
    <dxf>
      <font>
        <color rgb="FFFF0000"/>
      </font>
      <fill>
        <patternFill>
          <bgColor rgb="FFFFFF66"/>
        </patternFill>
      </fill>
    </dxf>
    <dxf>
      <fill>
        <patternFill>
          <bgColor rgb="FFFFFF99"/>
        </patternFill>
      </fill>
    </dxf>
    <dxf>
      <font>
        <color rgb="FFFF0000"/>
      </font>
      <fill>
        <patternFill>
          <bgColor rgb="FFFFFF66"/>
        </patternFill>
      </fill>
    </dxf>
    <dxf>
      <fill>
        <patternFill>
          <bgColor rgb="FFFFFF99"/>
        </patternFill>
      </fill>
    </dxf>
    <dxf>
      <fill>
        <patternFill>
          <bgColor rgb="FFFFFF99"/>
        </patternFill>
      </fill>
    </dxf>
    <dxf>
      <fill>
        <patternFill>
          <bgColor rgb="FFFF0000"/>
        </patternFill>
      </fill>
    </dxf>
    <dxf>
      <font>
        <color rgb="FFFF0000"/>
      </font>
      <fill>
        <patternFill>
          <bgColor rgb="FFFFFF66"/>
        </patternFill>
      </fill>
    </dxf>
    <dxf>
      <fill>
        <patternFill>
          <bgColor rgb="FFFFFF99"/>
        </patternFill>
      </fill>
    </dxf>
    <dxf>
      <fill>
        <patternFill>
          <bgColor rgb="FFFFFF99"/>
        </patternFill>
      </fill>
    </dxf>
    <dxf>
      <fill>
        <patternFill>
          <bgColor rgb="FFFF0000"/>
        </patternFill>
      </fill>
    </dxf>
    <dxf>
      <font>
        <color rgb="FFFF0000"/>
      </font>
      <fill>
        <patternFill>
          <bgColor rgb="FFFFFF66"/>
        </patternFill>
      </fill>
    </dxf>
    <dxf>
      <fill>
        <patternFill>
          <bgColor rgb="FFFFFF99"/>
        </patternFill>
      </fill>
    </dxf>
    <dxf>
      <fill>
        <patternFill>
          <bgColor rgb="FFFFFF99"/>
        </patternFill>
      </fill>
    </dxf>
    <dxf>
      <fill>
        <patternFill>
          <bgColor rgb="FFFF0000"/>
        </patternFill>
      </fill>
    </dxf>
    <dxf>
      <font>
        <color rgb="FFFF0000"/>
      </font>
      <fill>
        <patternFill>
          <bgColor rgb="FFFFFF66"/>
        </patternFill>
      </fill>
    </dxf>
    <dxf>
      <fill>
        <patternFill>
          <bgColor rgb="FFFFFF99"/>
        </patternFill>
      </fill>
    </dxf>
    <dxf>
      <fill>
        <patternFill>
          <bgColor rgb="FFFFFF99"/>
        </patternFill>
      </fill>
    </dxf>
    <dxf>
      <fill>
        <patternFill>
          <bgColor rgb="FFFF0000"/>
        </patternFill>
      </fill>
    </dxf>
    <dxf>
      <font>
        <color rgb="FFFF0000"/>
      </font>
      <fill>
        <patternFill>
          <bgColor rgb="FFFFFF66"/>
        </patternFill>
      </fill>
    </dxf>
    <dxf>
      <fill>
        <patternFill>
          <bgColor rgb="FFFFFF99"/>
        </patternFill>
      </fill>
    </dxf>
    <dxf>
      <fill>
        <patternFill>
          <bgColor rgb="FFFFFF99"/>
        </patternFill>
      </fill>
    </dxf>
    <dxf>
      <fill>
        <patternFill>
          <bgColor rgb="FFFF0000"/>
        </patternFill>
      </fill>
    </dxf>
    <dxf>
      <font>
        <color rgb="FFFF0000"/>
      </font>
      <fill>
        <patternFill>
          <bgColor rgb="FFFFFF66"/>
        </patternFill>
      </fill>
    </dxf>
    <dxf>
      <fill>
        <patternFill>
          <bgColor rgb="FFFFFF99"/>
        </patternFill>
      </fill>
    </dxf>
    <dxf>
      <fill>
        <patternFill>
          <bgColor rgb="FFFFFF99"/>
        </patternFill>
      </fill>
    </dxf>
    <dxf>
      <fill>
        <patternFill>
          <bgColor rgb="FFFF0000"/>
        </patternFill>
      </fill>
    </dxf>
    <dxf>
      <font>
        <color rgb="FFFF0000"/>
      </font>
      <fill>
        <patternFill>
          <bgColor rgb="FFFFFF66"/>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66CCFF"/>
        </patternFill>
      </fill>
    </dxf>
    <dxf>
      <fill>
        <patternFill>
          <bgColor rgb="FF92D050"/>
        </patternFill>
      </fill>
    </dxf>
    <dxf>
      <fill>
        <patternFill>
          <bgColor rgb="FFFFC000"/>
        </patternFill>
      </fill>
    </dxf>
    <dxf>
      <fill>
        <patternFill>
          <bgColor rgb="FFCC66FF"/>
        </patternFill>
      </fill>
    </dxf>
    <dxf>
      <fill>
        <patternFill>
          <bgColor rgb="FFFFFF99"/>
        </patternFill>
      </fill>
    </dxf>
    <dxf>
      <fill>
        <patternFill>
          <bgColor rgb="FF66CCFF"/>
        </patternFill>
      </fill>
    </dxf>
    <dxf>
      <fill>
        <patternFill>
          <bgColor rgb="FF92D050"/>
        </patternFill>
      </fill>
    </dxf>
    <dxf>
      <fill>
        <patternFill>
          <bgColor rgb="FFFFC000"/>
        </patternFill>
      </fill>
    </dxf>
    <dxf>
      <fill>
        <patternFill>
          <bgColor rgb="FFCC66FF"/>
        </patternFill>
      </fill>
    </dxf>
    <dxf>
      <fill>
        <patternFill>
          <bgColor rgb="FFFFFF99"/>
        </patternFill>
      </fill>
    </dxf>
    <dxf>
      <fill>
        <patternFill>
          <bgColor rgb="FF66CCFF"/>
        </patternFill>
      </fill>
    </dxf>
    <dxf>
      <fill>
        <patternFill>
          <bgColor rgb="FF92D050"/>
        </patternFill>
      </fill>
    </dxf>
    <dxf>
      <fill>
        <patternFill>
          <bgColor rgb="FFFFC000"/>
        </patternFill>
      </fill>
    </dxf>
    <dxf>
      <fill>
        <patternFill>
          <bgColor rgb="FFCC66FF"/>
        </patternFill>
      </fill>
    </dxf>
    <dxf>
      <fill>
        <patternFill>
          <bgColor rgb="FFFFFF99"/>
        </patternFill>
      </fill>
    </dxf>
    <dxf>
      <fill>
        <patternFill>
          <bgColor rgb="FF66CCFF"/>
        </patternFill>
      </fill>
    </dxf>
    <dxf>
      <fill>
        <patternFill>
          <bgColor rgb="FF92D050"/>
        </patternFill>
      </fill>
    </dxf>
    <dxf>
      <fill>
        <patternFill>
          <bgColor rgb="FFFFC000"/>
        </patternFill>
      </fill>
    </dxf>
    <dxf>
      <fill>
        <patternFill>
          <bgColor rgb="FFCC66FF"/>
        </patternFill>
      </fill>
    </dxf>
    <dxf>
      <fill>
        <patternFill>
          <bgColor rgb="FFFFFF99"/>
        </patternFill>
      </fill>
    </dxf>
    <dxf>
      <fill>
        <patternFill>
          <bgColor rgb="FF66CCFF"/>
        </patternFill>
      </fill>
    </dxf>
    <dxf>
      <fill>
        <patternFill>
          <bgColor rgb="FF92D050"/>
        </patternFill>
      </fill>
    </dxf>
    <dxf>
      <fill>
        <patternFill>
          <bgColor rgb="FFFFC000"/>
        </patternFill>
      </fill>
    </dxf>
    <dxf>
      <fill>
        <patternFill>
          <bgColor rgb="FFCC66FF"/>
        </patternFill>
      </fill>
    </dxf>
    <dxf>
      <fill>
        <patternFill>
          <bgColor rgb="FFFFFF99"/>
        </patternFill>
      </fill>
    </dxf>
    <dxf>
      <fill>
        <patternFill>
          <bgColor rgb="FF66CCFF"/>
        </patternFill>
      </fill>
    </dxf>
    <dxf>
      <fill>
        <patternFill>
          <bgColor rgb="FF92D050"/>
        </patternFill>
      </fill>
    </dxf>
    <dxf>
      <fill>
        <patternFill>
          <bgColor rgb="FFFFC000"/>
        </patternFill>
      </fill>
    </dxf>
    <dxf>
      <fill>
        <patternFill>
          <bgColor rgb="FFCC66FF"/>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fill>
        <patternFill>
          <bgColor rgb="FFFFFF66"/>
        </patternFill>
      </fill>
    </dxf>
    <dxf>
      <fill>
        <patternFill>
          <bgColor rgb="FFFFFF99"/>
        </patternFill>
      </fill>
    </dxf>
    <dxf>
      <fill>
        <patternFill>
          <bgColor rgb="FF66CCFF"/>
        </patternFill>
      </fill>
    </dxf>
    <dxf>
      <fill>
        <patternFill>
          <bgColor rgb="FF92D050"/>
        </patternFill>
      </fill>
    </dxf>
    <dxf>
      <fill>
        <patternFill>
          <bgColor rgb="FFFFC000"/>
        </patternFill>
      </fill>
    </dxf>
    <dxf>
      <fill>
        <patternFill>
          <bgColor rgb="FFCC66FF"/>
        </patternFill>
      </fill>
    </dxf>
    <dxf>
      <fill>
        <patternFill>
          <bgColor rgb="FFFFFF99"/>
        </patternFill>
      </fill>
    </dxf>
    <dxf>
      <fill>
        <patternFill>
          <bgColor rgb="FFFF0000"/>
        </patternFill>
      </fill>
    </dxf>
    <dxf>
      <font>
        <color rgb="FFFF0000"/>
      </font>
      <fill>
        <patternFill>
          <bgColor rgb="FFFFFF66"/>
        </patternFill>
      </fill>
    </dxf>
    <dxf>
      <font>
        <color rgb="FFFF0000"/>
      </font>
      <fill>
        <patternFill>
          <bgColor rgb="FFFFFF66"/>
        </patternFill>
      </fill>
    </dxf>
    <dxf>
      <font>
        <color rgb="FFFF0000"/>
      </font>
      <fill>
        <patternFill>
          <bgColor rgb="FFFFFF66"/>
        </patternFill>
      </fill>
    </dxf>
    <dxf>
      <fill>
        <patternFill>
          <bgColor rgb="FFFFFF00"/>
        </patternFill>
      </fill>
    </dxf>
    <dxf>
      <fill>
        <patternFill>
          <bgColor rgb="FF66CCFF"/>
        </patternFill>
      </fill>
    </dxf>
    <dxf>
      <fill>
        <patternFill>
          <bgColor rgb="FF92D050"/>
        </patternFill>
      </fill>
    </dxf>
    <dxf>
      <fill>
        <patternFill>
          <bgColor rgb="FFFFC000"/>
        </patternFill>
      </fill>
    </dxf>
    <dxf>
      <fill>
        <patternFill>
          <bgColor rgb="FFCC66FF"/>
        </patternFill>
      </fill>
    </dxf>
    <dxf>
      <fill>
        <patternFill>
          <bgColor rgb="FFFFFF99"/>
        </patternFill>
      </fill>
    </dxf>
    <dxf>
      <fill>
        <patternFill>
          <bgColor theme="0" tint="-0.14996795556505021"/>
        </patternFill>
      </fill>
    </dxf>
    <dxf>
      <font>
        <color rgb="FFFF0000"/>
      </font>
      <fill>
        <patternFill>
          <bgColor rgb="FFFFFF66"/>
        </patternFill>
      </fill>
    </dxf>
    <dxf>
      <fill>
        <patternFill>
          <bgColor rgb="FFFFFF66"/>
        </patternFill>
      </fill>
    </dxf>
    <dxf>
      <font>
        <color rgb="FFFF0000"/>
      </font>
      <fill>
        <patternFill>
          <bgColor rgb="FFFFFF6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CCFF"/>
      <color rgb="FF9966FF"/>
      <color rgb="FFFFFF66"/>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6"/>
          <c:dPt>
            <c:idx val="0"/>
            <c:bubble3D val="0"/>
            <c:spPr>
              <a:solidFill>
                <a:srgbClr val="33CCFF"/>
              </a:solidFill>
              <a:ln w="25400">
                <a:solidFill>
                  <a:schemeClr val="lt1"/>
                </a:solidFill>
              </a:ln>
              <a:effectLst/>
              <a:sp3d contourW="25400">
                <a:contourClr>
                  <a:schemeClr val="lt1"/>
                </a:contourClr>
              </a:sp3d>
            </c:spPr>
            <c:extLst>
              <c:ext xmlns:c16="http://schemas.microsoft.com/office/drawing/2014/chart" uri="{C3380CC4-5D6E-409C-BE32-E72D297353CC}">
                <c16:uniqueId val="{00000001-571A-0D4C-B8B6-1879EBD74829}"/>
              </c:ext>
            </c:extLst>
          </c:dPt>
          <c:dPt>
            <c:idx val="1"/>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3-571A-0D4C-B8B6-1879EBD74829}"/>
              </c:ext>
            </c:extLst>
          </c:dPt>
          <c:dPt>
            <c:idx val="2"/>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571A-0D4C-B8B6-1879EBD74829}"/>
              </c:ext>
            </c:extLst>
          </c:dPt>
          <c:dPt>
            <c:idx val="3"/>
            <c:bubble3D val="0"/>
            <c:spPr>
              <a:solidFill>
                <a:srgbClr val="9966FF"/>
              </a:solidFill>
              <a:ln w="25400">
                <a:solidFill>
                  <a:schemeClr val="lt1"/>
                </a:solidFill>
              </a:ln>
              <a:effectLst/>
              <a:sp3d contourW="25400">
                <a:contourClr>
                  <a:schemeClr val="lt1"/>
                </a:contourClr>
              </a:sp3d>
            </c:spPr>
            <c:extLst>
              <c:ext xmlns:c16="http://schemas.microsoft.com/office/drawing/2014/chart" uri="{C3380CC4-5D6E-409C-BE32-E72D297353CC}">
                <c16:uniqueId val="{00000007-571A-0D4C-B8B6-1879EBD74829}"/>
              </c:ext>
            </c:extLst>
          </c:dPt>
          <c:dLbls>
            <c:dLbl>
              <c:idx val="0"/>
              <c:layout>
                <c:manualLayout>
                  <c:x val="3.5087719298245501E-2"/>
                  <c:y val="-8.4925633230932204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1A-0D4C-B8B6-1879EBD74829}"/>
                </c:ext>
              </c:extLst>
            </c:dLbl>
            <c:dLbl>
              <c:idx val="1"/>
              <c:layout>
                <c:manualLayout>
                  <c:x val="0"/>
                  <c:y val="0.10596026490066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1A-0D4C-B8B6-1879EBD7482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'CYCLE 2'!$B$34:$B$37</c:f>
              <c:strCache>
                <c:ptCount val="4"/>
                <c:pt idx="0">
                  <c:v>Ch.App.1</c:v>
                </c:pt>
                <c:pt idx="1">
                  <c:v>Ch.App.2</c:v>
                </c:pt>
                <c:pt idx="2">
                  <c:v>Ch.App.3</c:v>
                </c:pt>
                <c:pt idx="3">
                  <c:v>Ch.App.4</c:v>
                </c:pt>
              </c:strCache>
            </c:strRef>
          </c:cat>
          <c:val>
            <c:numRef>
              <c:f>'CYCLE 2'!$J$34:$J$37</c:f>
              <c:numCache>
                <c:formatCode>0%</c:formatCode>
                <c:ptCount val="4"/>
                <c:pt idx="0">
                  <c:v>0</c:v>
                </c:pt>
                <c:pt idx="1">
                  <c:v>0</c:v>
                </c:pt>
                <c:pt idx="2">
                  <c:v>0</c:v>
                </c:pt>
                <c:pt idx="3">
                  <c:v>0</c:v>
                </c:pt>
              </c:numCache>
            </c:numRef>
          </c:val>
          <c:extLst>
            <c:ext xmlns:c16="http://schemas.microsoft.com/office/drawing/2014/chart" uri="{C3380CC4-5D6E-409C-BE32-E72D297353CC}">
              <c16:uniqueId val="{00000008-571A-0D4C-B8B6-1879EBD74829}"/>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s://eps.education.pf/wp-content/uploads/04-EPS/Programmation/DOMAINES-EPS-C2-Page-63-CMentale.pdf" TargetMode="External"/><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https://eps.education.pf/wp-content/uploads/04-EPS/Programmation/DOMAINES-EPS-C2-Page-63-CMentale.pdf"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40</xdr:row>
      <xdr:rowOff>76200</xdr:rowOff>
    </xdr:from>
    <xdr:to>
      <xdr:col>39</xdr:col>
      <xdr:colOff>131008</xdr:colOff>
      <xdr:row>71</xdr:row>
      <xdr:rowOff>64129</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09550" y="7105650"/>
          <a:ext cx="9579808" cy="5893429"/>
        </a:xfrm>
        <a:prstGeom prst="rect">
          <a:avLst/>
        </a:prstGeom>
      </xdr:spPr>
    </xdr:pic>
    <xdr:clientData/>
  </xdr:twoCellAnchor>
  <xdr:twoCellAnchor editAs="oneCell">
    <xdr:from>
      <xdr:col>7</xdr:col>
      <xdr:colOff>228600</xdr:colOff>
      <xdr:row>25</xdr:row>
      <xdr:rowOff>28575</xdr:rowOff>
    </xdr:from>
    <xdr:to>
      <xdr:col>16</xdr:col>
      <xdr:colOff>60649</xdr:colOff>
      <xdr:row>29</xdr:row>
      <xdr:rowOff>183502</xdr:rowOff>
    </xdr:to>
    <xdr:pic>
      <xdr:nvPicPr>
        <xdr:cNvPr id="4" name="Imag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4752975"/>
          <a:ext cx="2060899" cy="9169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43419</xdr:colOff>
      <xdr:row>0</xdr:row>
      <xdr:rowOff>85726</xdr:rowOff>
    </xdr:from>
    <xdr:to>
      <xdr:col>2</xdr:col>
      <xdr:colOff>762001</xdr:colOff>
      <xdr:row>7</xdr:row>
      <xdr:rowOff>22078</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38719" y="85726"/>
          <a:ext cx="2788682" cy="1269852"/>
        </a:xfrm>
        <a:prstGeom prst="rect">
          <a:avLst/>
        </a:prstGeom>
      </xdr:spPr>
    </xdr:pic>
    <xdr:clientData/>
  </xdr:twoCellAnchor>
  <xdr:twoCellAnchor editAs="oneCell">
    <xdr:from>
      <xdr:col>3</xdr:col>
      <xdr:colOff>1385821</xdr:colOff>
      <xdr:row>0</xdr:row>
      <xdr:rowOff>19051</xdr:rowOff>
    </xdr:from>
    <xdr:to>
      <xdr:col>3</xdr:col>
      <xdr:colOff>2905124</xdr:colOff>
      <xdr:row>11</xdr:row>
      <xdr:rowOff>38100</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7367521" y="19051"/>
          <a:ext cx="1519303" cy="2127249"/>
        </a:xfrm>
        <a:prstGeom prst="rect">
          <a:avLst/>
        </a:prstGeom>
      </xdr:spPr>
    </xdr:pic>
    <xdr:clientData/>
  </xdr:twoCellAnchor>
  <xdr:twoCellAnchor editAs="oneCell">
    <xdr:from>
      <xdr:col>4</xdr:col>
      <xdr:colOff>1079500</xdr:colOff>
      <xdr:row>13</xdr:row>
      <xdr:rowOff>114300</xdr:rowOff>
    </xdr:from>
    <xdr:to>
      <xdr:col>4</xdr:col>
      <xdr:colOff>3136900</xdr:colOff>
      <xdr:row>24</xdr:row>
      <xdr:rowOff>114300</xdr:rowOff>
    </xdr:to>
    <xdr:pic>
      <xdr:nvPicPr>
        <xdr:cNvPr id="5" name="Image 4">
          <a:hlinkClick xmlns:r="http://schemas.openxmlformats.org/officeDocument/2006/relationships" r:id="rId3"/>
          <a:extLst>
            <a:ext uri="{FF2B5EF4-FFF2-40B4-BE49-F238E27FC236}">
              <a16:creationId xmlns:a16="http://schemas.microsoft.com/office/drawing/2014/main" id="{B0058E7A-C3E9-0644-9631-A4ABD4A777F4}"/>
            </a:ext>
          </a:extLst>
        </xdr:cNvPr>
        <xdr:cNvPicPr>
          <a:picLocks noChangeAspect="1"/>
        </xdr:cNvPicPr>
      </xdr:nvPicPr>
      <xdr:blipFill>
        <a:blip xmlns:r="http://schemas.openxmlformats.org/officeDocument/2006/relationships" r:embed="rId4"/>
        <a:stretch>
          <a:fillRect/>
        </a:stretch>
      </xdr:blipFill>
      <xdr:spPr>
        <a:xfrm>
          <a:off x="10502900" y="2743200"/>
          <a:ext cx="2057400" cy="2095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749300</xdr:colOff>
      <xdr:row>17</xdr:row>
      <xdr:rowOff>12700</xdr:rowOff>
    </xdr:from>
    <xdr:to>
      <xdr:col>2</xdr:col>
      <xdr:colOff>749300</xdr:colOff>
      <xdr:row>18</xdr:row>
      <xdr:rowOff>38100</xdr:rowOff>
    </xdr:to>
    <xdr:cxnSp macro="">
      <xdr:nvCxnSpPr>
        <xdr:cNvPr id="7" name="Connecteur droit avec flèche 6">
          <a:extLst>
            <a:ext uri="{FF2B5EF4-FFF2-40B4-BE49-F238E27FC236}">
              <a16:creationId xmlns:a16="http://schemas.microsoft.com/office/drawing/2014/main" id="{00000000-0008-0000-0200-000007000000}"/>
            </a:ext>
          </a:extLst>
        </xdr:cNvPr>
        <xdr:cNvCxnSpPr/>
      </xdr:nvCxnSpPr>
      <xdr:spPr>
        <a:xfrm>
          <a:off x="1816100" y="5861050"/>
          <a:ext cx="0" cy="22542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927100</xdr:colOff>
      <xdr:row>17</xdr:row>
      <xdr:rowOff>0</xdr:rowOff>
    </xdr:from>
    <xdr:to>
      <xdr:col>5</xdr:col>
      <xdr:colOff>927100</xdr:colOff>
      <xdr:row>18</xdr:row>
      <xdr:rowOff>25400</xdr:rowOff>
    </xdr:to>
    <xdr:cxnSp macro="">
      <xdr:nvCxnSpPr>
        <xdr:cNvPr id="8" name="Connecteur droit avec flèche 7">
          <a:extLst>
            <a:ext uri="{FF2B5EF4-FFF2-40B4-BE49-F238E27FC236}">
              <a16:creationId xmlns:a16="http://schemas.microsoft.com/office/drawing/2014/main" id="{00000000-0008-0000-0200-000008000000}"/>
            </a:ext>
          </a:extLst>
        </xdr:cNvPr>
        <xdr:cNvCxnSpPr/>
      </xdr:nvCxnSpPr>
      <xdr:spPr>
        <a:xfrm>
          <a:off x="4460875" y="5848350"/>
          <a:ext cx="0" cy="22542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762000</xdr:colOff>
      <xdr:row>16</xdr:row>
      <xdr:rowOff>203200</xdr:rowOff>
    </xdr:from>
    <xdr:to>
      <xdr:col>8</xdr:col>
      <xdr:colOff>762000</xdr:colOff>
      <xdr:row>18</xdr:row>
      <xdr:rowOff>12700</xdr:rowOff>
    </xdr:to>
    <xdr:cxnSp macro="">
      <xdr:nvCxnSpPr>
        <xdr:cNvPr id="9" name="Connecteur droit avec flèche 8">
          <a:extLst>
            <a:ext uri="{FF2B5EF4-FFF2-40B4-BE49-F238E27FC236}">
              <a16:creationId xmlns:a16="http://schemas.microsoft.com/office/drawing/2014/main" id="{00000000-0008-0000-0200-000009000000}"/>
            </a:ext>
          </a:extLst>
        </xdr:cNvPr>
        <xdr:cNvCxnSpPr/>
      </xdr:nvCxnSpPr>
      <xdr:spPr>
        <a:xfrm>
          <a:off x="6762750" y="5842000"/>
          <a:ext cx="0" cy="2190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800100</xdr:colOff>
      <xdr:row>17</xdr:row>
      <xdr:rowOff>0</xdr:rowOff>
    </xdr:from>
    <xdr:to>
      <xdr:col>11</xdr:col>
      <xdr:colOff>800100</xdr:colOff>
      <xdr:row>18</xdr:row>
      <xdr:rowOff>25400</xdr:rowOff>
    </xdr:to>
    <xdr:cxnSp macro="">
      <xdr:nvCxnSpPr>
        <xdr:cNvPr id="10" name="Connecteur droit avec flèche 9">
          <a:extLst>
            <a:ext uri="{FF2B5EF4-FFF2-40B4-BE49-F238E27FC236}">
              <a16:creationId xmlns:a16="http://schemas.microsoft.com/office/drawing/2014/main" id="{00000000-0008-0000-0200-00000A000000}"/>
            </a:ext>
          </a:extLst>
        </xdr:cNvPr>
        <xdr:cNvCxnSpPr/>
      </xdr:nvCxnSpPr>
      <xdr:spPr>
        <a:xfrm>
          <a:off x="9267825" y="5848350"/>
          <a:ext cx="0" cy="22542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774700</xdr:colOff>
      <xdr:row>20</xdr:row>
      <xdr:rowOff>0</xdr:rowOff>
    </xdr:from>
    <xdr:to>
      <xdr:col>2</xdr:col>
      <xdr:colOff>774700</xdr:colOff>
      <xdr:row>22</xdr:row>
      <xdr:rowOff>25400</xdr:rowOff>
    </xdr:to>
    <xdr:cxnSp macro="">
      <xdr:nvCxnSpPr>
        <xdr:cNvPr id="11" name="Connecteur droit avec flèche 10">
          <a:extLst>
            <a:ext uri="{FF2B5EF4-FFF2-40B4-BE49-F238E27FC236}">
              <a16:creationId xmlns:a16="http://schemas.microsoft.com/office/drawing/2014/main" id="{00000000-0008-0000-0200-00000B000000}"/>
            </a:ext>
          </a:extLst>
        </xdr:cNvPr>
        <xdr:cNvCxnSpPr/>
      </xdr:nvCxnSpPr>
      <xdr:spPr>
        <a:xfrm>
          <a:off x="1841500" y="6896100"/>
          <a:ext cx="0" cy="4349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914400</xdr:colOff>
      <xdr:row>20</xdr:row>
      <xdr:rowOff>0</xdr:rowOff>
    </xdr:from>
    <xdr:to>
      <xdr:col>5</xdr:col>
      <xdr:colOff>914400</xdr:colOff>
      <xdr:row>22</xdr:row>
      <xdr:rowOff>25400</xdr:rowOff>
    </xdr:to>
    <xdr:cxnSp macro="">
      <xdr:nvCxnSpPr>
        <xdr:cNvPr id="12" name="Connecteur droit avec flèche 11">
          <a:extLst>
            <a:ext uri="{FF2B5EF4-FFF2-40B4-BE49-F238E27FC236}">
              <a16:creationId xmlns:a16="http://schemas.microsoft.com/office/drawing/2014/main" id="{00000000-0008-0000-0200-00000C000000}"/>
            </a:ext>
          </a:extLst>
        </xdr:cNvPr>
        <xdr:cNvCxnSpPr/>
      </xdr:nvCxnSpPr>
      <xdr:spPr>
        <a:xfrm>
          <a:off x="4448175" y="6896100"/>
          <a:ext cx="0" cy="4349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850900</xdr:colOff>
      <xdr:row>20</xdr:row>
      <xdr:rowOff>12700</xdr:rowOff>
    </xdr:from>
    <xdr:to>
      <xdr:col>8</xdr:col>
      <xdr:colOff>850900</xdr:colOff>
      <xdr:row>22</xdr:row>
      <xdr:rowOff>38100</xdr:rowOff>
    </xdr:to>
    <xdr:cxnSp macro="">
      <xdr:nvCxnSpPr>
        <xdr:cNvPr id="13" name="Connecteur droit avec flèche 12">
          <a:extLst>
            <a:ext uri="{FF2B5EF4-FFF2-40B4-BE49-F238E27FC236}">
              <a16:creationId xmlns:a16="http://schemas.microsoft.com/office/drawing/2014/main" id="{00000000-0008-0000-0200-00000D000000}"/>
            </a:ext>
          </a:extLst>
        </xdr:cNvPr>
        <xdr:cNvCxnSpPr/>
      </xdr:nvCxnSpPr>
      <xdr:spPr>
        <a:xfrm>
          <a:off x="6851650" y="6908800"/>
          <a:ext cx="0" cy="4349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787400</xdr:colOff>
      <xdr:row>20</xdr:row>
      <xdr:rowOff>12700</xdr:rowOff>
    </xdr:from>
    <xdr:to>
      <xdr:col>11</xdr:col>
      <xdr:colOff>787400</xdr:colOff>
      <xdr:row>22</xdr:row>
      <xdr:rowOff>38100</xdr:rowOff>
    </xdr:to>
    <xdr:cxnSp macro="">
      <xdr:nvCxnSpPr>
        <xdr:cNvPr id="14" name="Connecteur droit avec flèche 13">
          <a:extLst>
            <a:ext uri="{FF2B5EF4-FFF2-40B4-BE49-F238E27FC236}">
              <a16:creationId xmlns:a16="http://schemas.microsoft.com/office/drawing/2014/main" id="{00000000-0008-0000-0200-00000E000000}"/>
            </a:ext>
          </a:extLst>
        </xdr:cNvPr>
        <xdr:cNvCxnSpPr/>
      </xdr:nvCxnSpPr>
      <xdr:spPr>
        <a:xfrm>
          <a:off x="9255125" y="6908800"/>
          <a:ext cx="0" cy="4349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863600</xdr:colOff>
      <xdr:row>23</xdr:row>
      <xdr:rowOff>2273300</xdr:rowOff>
    </xdr:from>
    <xdr:to>
      <xdr:col>2</xdr:col>
      <xdr:colOff>863600</xdr:colOff>
      <xdr:row>26</xdr:row>
      <xdr:rowOff>0</xdr:rowOff>
    </xdr:to>
    <xdr:cxnSp macro="">
      <xdr:nvCxnSpPr>
        <xdr:cNvPr id="15" name="Connecteur droit avec flèche 14">
          <a:extLst>
            <a:ext uri="{FF2B5EF4-FFF2-40B4-BE49-F238E27FC236}">
              <a16:creationId xmlns:a16="http://schemas.microsoft.com/office/drawing/2014/main" id="{00000000-0008-0000-0200-00000F000000}"/>
            </a:ext>
          </a:extLst>
        </xdr:cNvPr>
        <xdr:cNvCxnSpPr/>
      </xdr:nvCxnSpPr>
      <xdr:spPr>
        <a:xfrm>
          <a:off x="1930400" y="9626600"/>
          <a:ext cx="0" cy="41275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850900</xdr:colOff>
      <xdr:row>23</xdr:row>
      <xdr:rowOff>2286000</xdr:rowOff>
    </xdr:from>
    <xdr:to>
      <xdr:col>5</xdr:col>
      <xdr:colOff>850900</xdr:colOff>
      <xdr:row>26</xdr:row>
      <xdr:rowOff>12700</xdr:rowOff>
    </xdr:to>
    <xdr:cxnSp macro="">
      <xdr:nvCxnSpPr>
        <xdr:cNvPr id="16" name="Connecteur droit avec flèche 15">
          <a:extLst>
            <a:ext uri="{FF2B5EF4-FFF2-40B4-BE49-F238E27FC236}">
              <a16:creationId xmlns:a16="http://schemas.microsoft.com/office/drawing/2014/main" id="{00000000-0008-0000-0200-000010000000}"/>
            </a:ext>
          </a:extLst>
        </xdr:cNvPr>
        <xdr:cNvCxnSpPr/>
      </xdr:nvCxnSpPr>
      <xdr:spPr>
        <a:xfrm>
          <a:off x="4384675" y="9629775"/>
          <a:ext cx="0" cy="4222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800100</xdr:colOff>
      <xdr:row>24</xdr:row>
      <xdr:rowOff>12700</xdr:rowOff>
    </xdr:from>
    <xdr:to>
      <xdr:col>8</xdr:col>
      <xdr:colOff>800100</xdr:colOff>
      <xdr:row>26</xdr:row>
      <xdr:rowOff>38100</xdr:rowOff>
    </xdr:to>
    <xdr:cxnSp macro="">
      <xdr:nvCxnSpPr>
        <xdr:cNvPr id="17" name="Connecteur droit avec flèche 16">
          <a:extLst>
            <a:ext uri="{FF2B5EF4-FFF2-40B4-BE49-F238E27FC236}">
              <a16:creationId xmlns:a16="http://schemas.microsoft.com/office/drawing/2014/main" id="{00000000-0008-0000-0200-000011000000}"/>
            </a:ext>
          </a:extLst>
        </xdr:cNvPr>
        <xdr:cNvCxnSpPr/>
      </xdr:nvCxnSpPr>
      <xdr:spPr>
        <a:xfrm>
          <a:off x="6800850" y="9642475"/>
          <a:ext cx="0" cy="4349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914400</xdr:colOff>
      <xdr:row>24</xdr:row>
      <xdr:rowOff>0</xdr:rowOff>
    </xdr:from>
    <xdr:to>
      <xdr:col>11</xdr:col>
      <xdr:colOff>914400</xdr:colOff>
      <xdr:row>26</xdr:row>
      <xdr:rowOff>25400</xdr:rowOff>
    </xdr:to>
    <xdr:cxnSp macro="">
      <xdr:nvCxnSpPr>
        <xdr:cNvPr id="18" name="Connecteur droit avec flèche 17">
          <a:extLst>
            <a:ext uri="{FF2B5EF4-FFF2-40B4-BE49-F238E27FC236}">
              <a16:creationId xmlns:a16="http://schemas.microsoft.com/office/drawing/2014/main" id="{00000000-0008-0000-0200-000012000000}"/>
            </a:ext>
          </a:extLst>
        </xdr:cNvPr>
        <xdr:cNvCxnSpPr/>
      </xdr:nvCxnSpPr>
      <xdr:spPr>
        <a:xfrm>
          <a:off x="9382125" y="9629775"/>
          <a:ext cx="0" cy="4349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876300</xdr:colOff>
      <xdr:row>27</xdr:row>
      <xdr:rowOff>762000</xdr:rowOff>
    </xdr:from>
    <xdr:to>
      <xdr:col>2</xdr:col>
      <xdr:colOff>876300</xdr:colOff>
      <xdr:row>29</xdr:row>
      <xdr:rowOff>25400</xdr:rowOff>
    </xdr:to>
    <xdr:cxnSp macro="">
      <xdr:nvCxnSpPr>
        <xdr:cNvPr id="19" name="Connecteur droit avec flèche 18">
          <a:extLst>
            <a:ext uri="{FF2B5EF4-FFF2-40B4-BE49-F238E27FC236}">
              <a16:creationId xmlns:a16="http://schemas.microsoft.com/office/drawing/2014/main" id="{00000000-0008-0000-0200-000013000000}"/>
            </a:ext>
          </a:extLst>
        </xdr:cNvPr>
        <xdr:cNvCxnSpPr/>
      </xdr:nvCxnSpPr>
      <xdr:spPr>
        <a:xfrm>
          <a:off x="1943100" y="11020425"/>
          <a:ext cx="0" cy="244475"/>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914400</xdr:colOff>
      <xdr:row>28</xdr:row>
      <xdr:rowOff>0</xdr:rowOff>
    </xdr:from>
    <xdr:to>
      <xdr:col>5</xdr:col>
      <xdr:colOff>914400</xdr:colOff>
      <xdr:row>29</xdr:row>
      <xdr:rowOff>38100</xdr:rowOff>
    </xdr:to>
    <xdr:cxnSp macro="">
      <xdr:nvCxnSpPr>
        <xdr:cNvPr id="20" name="Connecteur droit avec flèche 19">
          <a:extLst>
            <a:ext uri="{FF2B5EF4-FFF2-40B4-BE49-F238E27FC236}">
              <a16:creationId xmlns:a16="http://schemas.microsoft.com/office/drawing/2014/main" id="{00000000-0008-0000-0200-000014000000}"/>
            </a:ext>
          </a:extLst>
        </xdr:cNvPr>
        <xdr:cNvCxnSpPr/>
      </xdr:nvCxnSpPr>
      <xdr:spPr>
        <a:xfrm>
          <a:off x="4448175" y="11020425"/>
          <a:ext cx="0" cy="257175"/>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863600</xdr:colOff>
      <xdr:row>28</xdr:row>
      <xdr:rowOff>0</xdr:rowOff>
    </xdr:from>
    <xdr:to>
      <xdr:col>8</xdr:col>
      <xdr:colOff>863600</xdr:colOff>
      <xdr:row>29</xdr:row>
      <xdr:rowOff>38100</xdr:rowOff>
    </xdr:to>
    <xdr:cxnSp macro="">
      <xdr:nvCxnSpPr>
        <xdr:cNvPr id="21" name="Connecteur droit avec flèche 20">
          <a:extLst>
            <a:ext uri="{FF2B5EF4-FFF2-40B4-BE49-F238E27FC236}">
              <a16:creationId xmlns:a16="http://schemas.microsoft.com/office/drawing/2014/main" id="{00000000-0008-0000-0200-000015000000}"/>
            </a:ext>
          </a:extLst>
        </xdr:cNvPr>
        <xdr:cNvCxnSpPr/>
      </xdr:nvCxnSpPr>
      <xdr:spPr>
        <a:xfrm>
          <a:off x="6864350" y="11020425"/>
          <a:ext cx="0" cy="257175"/>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990600</xdr:colOff>
      <xdr:row>27</xdr:row>
      <xdr:rowOff>749300</xdr:rowOff>
    </xdr:from>
    <xdr:to>
      <xdr:col>11</xdr:col>
      <xdr:colOff>990600</xdr:colOff>
      <xdr:row>29</xdr:row>
      <xdr:rowOff>12700</xdr:rowOff>
    </xdr:to>
    <xdr:cxnSp macro="">
      <xdr:nvCxnSpPr>
        <xdr:cNvPr id="22" name="Connecteur droit avec flèche 21">
          <a:extLst>
            <a:ext uri="{FF2B5EF4-FFF2-40B4-BE49-F238E27FC236}">
              <a16:creationId xmlns:a16="http://schemas.microsoft.com/office/drawing/2014/main" id="{00000000-0008-0000-0200-000016000000}"/>
            </a:ext>
          </a:extLst>
        </xdr:cNvPr>
        <xdr:cNvCxnSpPr/>
      </xdr:nvCxnSpPr>
      <xdr:spPr>
        <a:xfrm>
          <a:off x="9458325" y="11017250"/>
          <a:ext cx="0" cy="234950"/>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977900</xdr:colOff>
      <xdr:row>29</xdr:row>
      <xdr:rowOff>914400</xdr:rowOff>
    </xdr:from>
    <xdr:to>
      <xdr:col>11</xdr:col>
      <xdr:colOff>977900</xdr:colOff>
      <xdr:row>30</xdr:row>
      <xdr:rowOff>203200</xdr:rowOff>
    </xdr:to>
    <xdr:cxnSp macro="">
      <xdr:nvCxnSpPr>
        <xdr:cNvPr id="23" name="Connecteur droit avec flèche 22">
          <a:extLst>
            <a:ext uri="{FF2B5EF4-FFF2-40B4-BE49-F238E27FC236}">
              <a16:creationId xmlns:a16="http://schemas.microsoft.com/office/drawing/2014/main" id="{00000000-0008-0000-0200-000017000000}"/>
            </a:ext>
          </a:extLst>
        </xdr:cNvPr>
        <xdr:cNvCxnSpPr/>
      </xdr:nvCxnSpPr>
      <xdr:spPr>
        <a:xfrm>
          <a:off x="9445625" y="12068175"/>
          <a:ext cx="0" cy="203200"/>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876300</xdr:colOff>
      <xdr:row>29</xdr:row>
      <xdr:rowOff>965200</xdr:rowOff>
    </xdr:from>
    <xdr:to>
      <xdr:col>8</xdr:col>
      <xdr:colOff>876300</xdr:colOff>
      <xdr:row>31</xdr:row>
      <xdr:rowOff>25400</xdr:rowOff>
    </xdr:to>
    <xdr:cxnSp macro="">
      <xdr:nvCxnSpPr>
        <xdr:cNvPr id="24" name="Connecteur droit avec flèche 23">
          <a:extLst>
            <a:ext uri="{FF2B5EF4-FFF2-40B4-BE49-F238E27FC236}">
              <a16:creationId xmlns:a16="http://schemas.microsoft.com/office/drawing/2014/main" id="{00000000-0008-0000-0200-000018000000}"/>
            </a:ext>
          </a:extLst>
        </xdr:cNvPr>
        <xdr:cNvCxnSpPr/>
      </xdr:nvCxnSpPr>
      <xdr:spPr>
        <a:xfrm>
          <a:off x="6877050" y="12071350"/>
          <a:ext cx="0" cy="241300"/>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889000</xdr:colOff>
      <xdr:row>29</xdr:row>
      <xdr:rowOff>965200</xdr:rowOff>
    </xdr:from>
    <xdr:to>
      <xdr:col>5</xdr:col>
      <xdr:colOff>889000</xdr:colOff>
      <xdr:row>31</xdr:row>
      <xdr:rowOff>25400</xdr:rowOff>
    </xdr:to>
    <xdr:cxnSp macro="">
      <xdr:nvCxnSpPr>
        <xdr:cNvPr id="25" name="Connecteur droit avec flèche 24">
          <a:extLst>
            <a:ext uri="{FF2B5EF4-FFF2-40B4-BE49-F238E27FC236}">
              <a16:creationId xmlns:a16="http://schemas.microsoft.com/office/drawing/2014/main" id="{00000000-0008-0000-0200-000019000000}"/>
            </a:ext>
          </a:extLst>
        </xdr:cNvPr>
        <xdr:cNvCxnSpPr/>
      </xdr:nvCxnSpPr>
      <xdr:spPr>
        <a:xfrm>
          <a:off x="4422775" y="12071350"/>
          <a:ext cx="0" cy="241300"/>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876300</xdr:colOff>
      <xdr:row>29</xdr:row>
      <xdr:rowOff>952500</xdr:rowOff>
    </xdr:from>
    <xdr:to>
      <xdr:col>2</xdr:col>
      <xdr:colOff>876300</xdr:colOff>
      <xdr:row>31</xdr:row>
      <xdr:rowOff>12700</xdr:rowOff>
    </xdr:to>
    <xdr:cxnSp macro="">
      <xdr:nvCxnSpPr>
        <xdr:cNvPr id="26" name="Connecteur droit avec flèche 25">
          <a:extLst>
            <a:ext uri="{FF2B5EF4-FFF2-40B4-BE49-F238E27FC236}">
              <a16:creationId xmlns:a16="http://schemas.microsoft.com/office/drawing/2014/main" id="{00000000-0008-0000-0200-00001A000000}"/>
            </a:ext>
          </a:extLst>
        </xdr:cNvPr>
        <xdr:cNvCxnSpPr/>
      </xdr:nvCxnSpPr>
      <xdr:spPr>
        <a:xfrm>
          <a:off x="1943100" y="12068175"/>
          <a:ext cx="0" cy="231775"/>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863600</xdr:colOff>
      <xdr:row>31</xdr:row>
      <xdr:rowOff>736600</xdr:rowOff>
    </xdr:from>
    <xdr:to>
      <xdr:col>2</xdr:col>
      <xdr:colOff>863600</xdr:colOff>
      <xdr:row>32</xdr:row>
      <xdr:rowOff>215900</xdr:rowOff>
    </xdr:to>
    <xdr:cxnSp macro="">
      <xdr:nvCxnSpPr>
        <xdr:cNvPr id="27" name="Connecteur droit avec flèche 26">
          <a:extLst>
            <a:ext uri="{FF2B5EF4-FFF2-40B4-BE49-F238E27FC236}">
              <a16:creationId xmlns:a16="http://schemas.microsoft.com/office/drawing/2014/main" id="{00000000-0008-0000-0200-00001B000000}"/>
            </a:ext>
          </a:extLst>
        </xdr:cNvPr>
        <xdr:cNvCxnSpPr/>
      </xdr:nvCxnSpPr>
      <xdr:spPr>
        <a:xfrm>
          <a:off x="1930400" y="12957175"/>
          <a:ext cx="0" cy="212725"/>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863600</xdr:colOff>
      <xdr:row>33</xdr:row>
      <xdr:rowOff>749300</xdr:rowOff>
    </xdr:from>
    <xdr:to>
      <xdr:col>2</xdr:col>
      <xdr:colOff>863600</xdr:colOff>
      <xdr:row>35</xdr:row>
      <xdr:rowOff>0</xdr:rowOff>
    </xdr:to>
    <xdr:cxnSp macro="">
      <xdr:nvCxnSpPr>
        <xdr:cNvPr id="28" name="Connecteur droit avec flèche 27">
          <a:extLst>
            <a:ext uri="{FF2B5EF4-FFF2-40B4-BE49-F238E27FC236}">
              <a16:creationId xmlns:a16="http://schemas.microsoft.com/office/drawing/2014/main" id="{00000000-0008-0000-0200-00001C000000}"/>
            </a:ext>
          </a:extLst>
        </xdr:cNvPr>
        <xdr:cNvCxnSpPr/>
      </xdr:nvCxnSpPr>
      <xdr:spPr>
        <a:xfrm>
          <a:off x="1930400" y="13836650"/>
          <a:ext cx="0" cy="222250"/>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863600</xdr:colOff>
      <xdr:row>31</xdr:row>
      <xdr:rowOff>749300</xdr:rowOff>
    </xdr:from>
    <xdr:to>
      <xdr:col>5</xdr:col>
      <xdr:colOff>863600</xdr:colOff>
      <xdr:row>33</xdr:row>
      <xdr:rowOff>0</xdr:rowOff>
    </xdr:to>
    <xdr:cxnSp macro="">
      <xdr:nvCxnSpPr>
        <xdr:cNvPr id="29" name="Connecteur droit avec flèche 28">
          <a:extLst>
            <a:ext uri="{FF2B5EF4-FFF2-40B4-BE49-F238E27FC236}">
              <a16:creationId xmlns:a16="http://schemas.microsoft.com/office/drawing/2014/main" id="{00000000-0008-0000-0200-00001D000000}"/>
            </a:ext>
          </a:extLst>
        </xdr:cNvPr>
        <xdr:cNvCxnSpPr/>
      </xdr:nvCxnSpPr>
      <xdr:spPr>
        <a:xfrm>
          <a:off x="4397375" y="12950825"/>
          <a:ext cx="0" cy="222250"/>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838200</xdr:colOff>
      <xdr:row>33</xdr:row>
      <xdr:rowOff>749300</xdr:rowOff>
    </xdr:from>
    <xdr:to>
      <xdr:col>5</xdr:col>
      <xdr:colOff>838200</xdr:colOff>
      <xdr:row>35</xdr:row>
      <xdr:rowOff>0</xdr:rowOff>
    </xdr:to>
    <xdr:cxnSp macro="">
      <xdr:nvCxnSpPr>
        <xdr:cNvPr id="30" name="Connecteur droit avec flèche 29">
          <a:extLst>
            <a:ext uri="{FF2B5EF4-FFF2-40B4-BE49-F238E27FC236}">
              <a16:creationId xmlns:a16="http://schemas.microsoft.com/office/drawing/2014/main" id="{00000000-0008-0000-0200-00001E000000}"/>
            </a:ext>
          </a:extLst>
        </xdr:cNvPr>
        <xdr:cNvCxnSpPr/>
      </xdr:nvCxnSpPr>
      <xdr:spPr>
        <a:xfrm>
          <a:off x="4371975" y="13836650"/>
          <a:ext cx="0" cy="222250"/>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889000</xdr:colOff>
      <xdr:row>31</xdr:row>
      <xdr:rowOff>762000</xdr:rowOff>
    </xdr:from>
    <xdr:to>
      <xdr:col>8</xdr:col>
      <xdr:colOff>889000</xdr:colOff>
      <xdr:row>33</xdr:row>
      <xdr:rowOff>12700</xdr:rowOff>
    </xdr:to>
    <xdr:cxnSp macro="">
      <xdr:nvCxnSpPr>
        <xdr:cNvPr id="31" name="Connecteur droit avec flèche 30">
          <a:extLst>
            <a:ext uri="{FF2B5EF4-FFF2-40B4-BE49-F238E27FC236}">
              <a16:creationId xmlns:a16="http://schemas.microsoft.com/office/drawing/2014/main" id="{00000000-0008-0000-0200-00001F000000}"/>
            </a:ext>
          </a:extLst>
        </xdr:cNvPr>
        <xdr:cNvCxnSpPr/>
      </xdr:nvCxnSpPr>
      <xdr:spPr>
        <a:xfrm>
          <a:off x="6889750" y="12954000"/>
          <a:ext cx="0" cy="231775"/>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1003300</xdr:colOff>
      <xdr:row>32</xdr:row>
      <xdr:rowOff>12700</xdr:rowOff>
    </xdr:from>
    <xdr:to>
      <xdr:col>11</xdr:col>
      <xdr:colOff>1003300</xdr:colOff>
      <xdr:row>33</xdr:row>
      <xdr:rowOff>50800</xdr:rowOff>
    </xdr:to>
    <xdr:cxnSp macro="">
      <xdr:nvCxnSpPr>
        <xdr:cNvPr id="32" name="Connecteur droit avec flèche 31">
          <a:extLst>
            <a:ext uri="{FF2B5EF4-FFF2-40B4-BE49-F238E27FC236}">
              <a16:creationId xmlns:a16="http://schemas.microsoft.com/office/drawing/2014/main" id="{00000000-0008-0000-0200-000020000000}"/>
            </a:ext>
          </a:extLst>
        </xdr:cNvPr>
        <xdr:cNvCxnSpPr/>
      </xdr:nvCxnSpPr>
      <xdr:spPr>
        <a:xfrm>
          <a:off x="9471025" y="12966700"/>
          <a:ext cx="0" cy="257175"/>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939800</xdr:colOff>
      <xdr:row>33</xdr:row>
      <xdr:rowOff>749300</xdr:rowOff>
    </xdr:from>
    <xdr:to>
      <xdr:col>11</xdr:col>
      <xdr:colOff>939800</xdr:colOff>
      <xdr:row>35</xdr:row>
      <xdr:rowOff>0</xdr:rowOff>
    </xdr:to>
    <xdr:cxnSp macro="">
      <xdr:nvCxnSpPr>
        <xdr:cNvPr id="33" name="Connecteur droit avec flèche 32">
          <a:extLst>
            <a:ext uri="{FF2B5EF4-FFF2-40B4-BE49-F238E27FC236}">
              <a16:creationId xmlns:a16="http://schemas.microsoft.com/office/drawing/2014/main" id="{00000000-0008-0000-0200-000021000000}"/>
            </a:ext>
          </a:extLst>
        </xdr:cNvPr>
        <xdr:cNvCxnSpPr/>
      </xdr:nvCxnSpPr>
      <xdr:spPr>
        <a:xfrm>
          <a:off x="9407525" y="13836650"/>
          <a:ext cx="0" cy="222250"/>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927100</xdr:colOff>
      <xdr:row>35</xdr:row>
      <xdr:rowOff>393700</xdr:rowOff>
    </xdr:from>
    <xdr:to>
      <xdr:col>11</xdr:col>
      <xdr:colOff>927100</xdr:colOff>
      <xdr:row>37</xdr:row>
      <xdr:rowOff>25400</xdr:rowOff>
    </xdr:to>
    <xdr:cxnSp macro="">
      <xdr:nvCxnSpPr>
        <xdr:cNvPr id="34" name="Connecteur droit avec flèche 33">
          <a:extLst>
            <a:ext uri="{FF2B5EF4-FFF2-40B4-BE49-F238E27FC236}">
              <a16:creationId xmlns:a16="http://schemas.microsoft.com/office/drawing/2014/main" id="{00000000-0008-0000-0200-000022000000}"/>
            </a:ext>
          </a:extLst>
        </xdr:cNvPr>
        <xdr:cNvCxnSpPr/>
      </xdr:nvCxnSpPr>
      <xdr:spPr>
        <a:xfrm>
          <a:off x="9394825" y="14404975"/>
          <a:ext cx="0" cy="241300"/>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914400</xdr:colOff>
      <xdr:row>37</xdr:row>
      <xdr:rowOff>381000</xdr:rowOff>
    </xdr:from>
    <xdr:to>
      <xdr:col>11</xdr:col>
      <xdr:colOff>914400</xdr:colOff>
      <xdr:row>39</xdr:row>
      <xdr:rowOff>12700</xdr:rowOff>
    </xdr:to>
    <xdr:cxnSp macro="">
      <xdr:nvCxnSpPr>
        <xdr:cNvPr id="35" name="Connecteur droit avec flèche 34">
          <a:extLst>
            <a:ext uri="{FF2B5EF4-FFF2-40B4-BE49-F238E27FC236}">
              <a16:creationId xmlns:a16="http://schemas.microsoft.com/office/drawing/2014/main" id="{00000000-0008-0000-0200-000023000000}"/>
            </a:ext>
          </a:extLst>
        </xdr:cNvPr>
        <xdr:cNvCxnSpPr/>
      </xdr:nvCxnSpPr>
      <xdr:spPr>
        <a:xfrm>
          <a:off x="9382125" y="14963775"/>
          <a:ext cx="0" cy="231775"/>
        </a:xfrm>
        <a:prstGeom prst="straightConnector1">
          <a:avLst/>
        </a:prstGeom>
        <a:ln w="38100">
          <a:solidFill>
            <a:schemeClr val="bg1">
              <a:lumMod val="50000"/>
            </a:schemeClr>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1847849</xdr:colOff>
      <xdr:row>6</xdr:row>
      <xdr:rowOff>228600</xdr:rowOff>
    </xdr:from>
    <xdr:to>
      <xdr:col>3</xdr:col>
      <xdr:colOff>314328</xdr:colOff>
      <xdr:row>14</xdr:row>
      <xdr:rowOff>200028</xdr:rowOff>
    </xdr:to>
    <xdr:cxnSp macro="">
      <xdr:nvCxnSpPr>
        <xdr:cNvPr id="37" name="Connecteur en arc 36">
          <a:extLst>
            <a:ext uri="{FF2B5EF4-FFF2-40B4-BE49-F238E27FC236}">
              <a16:creationId xmlns:a16="http://schemas.microsoft.com/office/drawing/2014/main" id="{00000000-0008-0000-0200-000025000000}"/>
            </a:ext>
          </a:extLst>
        </xdr:cNvPr>
        <xdr:cNvCxnSpPr/>
      </xdr:nvCxnSpPr>
      <xdr:spPr>
        <a:xfrm rot="16200000" flipH="1">
          <a:off x="1319212" y="3509962"/>
          <a:ext cx="3514728" cy="323854"/>
        </a:xfrm>
        <a:prstGeom prst="curvedConnector3">
          <a:avLst>
            <a:gd name="adj1" fmla="val -406"/>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11</xdr:col>
      <xdr:colOff>1562101</xdr:colOff>
      <xdr:row>6</xdr:row>
      <xdr:rowOff>276226</xdr:rowOff>
    </xdr:from>
    <xdr:to>
      <xdr:col>12</xdr:col>
      <xdr:colOff>371475</xdr:colOff>
      <xdr:row>14</xdr:row>
      <xdr:rowOff>171450</xdr:rowOff>
    </xdr:to>
    <xdr:cxnSp macro="">
      <xdr:nvCxnSpPr>
        <xdr:cNvPr id="41" name="Connecteur en arc 40">
          <a:extLst>
            <a:ext uri="{FF2B5EF4-FFF2-40B4-BE49-F238E27FC236}">
              <a16:creationId xmlns:a16="http://schemas.microsoft.com/office/drawing/2014/main" id="{00000000-0008-0000-0200-000029000000}"/>
            </a:ext>
          </a:extLst>
        </xdr:cNvPr>
        <xdr:cNvCxnSpPr/>
      </xdr:nvCxnSpPr>
      <xdr:spPr>
        <a:xfrm rot="5400000">
          <a:off x="8643939" y="3348038"/>
          <a:ext cx="3438524" cy="666749"/>
        </a:xfrm>
        <a:prstGeom prst="curvedConnector3">
          <a:avLst>
            <a:gd name="adj1" fmla="val 67175"/>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266701</xdr:colOff>
      <xdr:row>6</xdr:row>
      <xdr:rowOff>238125</xdr:rowOff>
    </xdr:from>
    <xdr:to>
      <xdr:col>10</xdr:col>
      <xdr:colOff>2</xdr:colOff>
      <xdr:row>14</xdr:row>
      <xdr:rowOff>200028</xdr:rowOff>
    </xdr:to>
    <xdr:cxnSp macro="">
      <xdr:nvCxnSpPr>
        <xdr:cNvPr id="44" name="Connecteur en arc 43">
          <a:extLst>
            <a:ext uri="{FF2B5EF4-FFF2-40B4-BE49-F238E27FC236}">
              <a16:creationId xmlns:a16="http://schemas.microsoft.com/office/drawing/2014/main" id="{00000000-0008-0000-0200-00002C000000}"/>
            </a:ext>
          </a:extLst>
        </xdr:cNvPr>
        <xdr:cNvCxnSpPr/>
      </xdr:nvCxnSpPr>
      <xdr:spPr>
        <a:xfrm rot="5400000">
          <a:off x="6429375" y="3619501"/>
          <a:ext cx="3505203" cy="114301"/>
        </a:xfrm>
        <a:prstGeom prst="curvedConnector3">
          <a:avLst>
            <a:gd name="adj1" fmla="val 544"/>
          </a:avLst>
        </a:prstGeom>
        <a:ln>
          <a:tailEnd type="triangle"/>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8</xdr:col>
      <xdr:colOff>1838324</xdr:colOff>
      <xdr:row>6</xdr:row>
      <xdr:rowOff>276225</xdr:rowOff>
    </xdr:from>
    <xdr:to>
      <xdr:col>9</xdr:col>
      <xdr:colOff>200024</xdr:colOff>
      <xdr:row>14</xdr:row>
      <xdr:rowOff>200025</xdr:rowOff>
    </xdr:to>
    <xdr:cxnSp macro="">
      <xdr:nvCxnSpPr>
        <xdr:cNvPr id="47" name="Connecteur en arc 46">
          <a:extLst>
            <a:ext uri="{FF2B5EF4-FFF2-40B4-BE49-F238E27FC236}">
              <a16:creationId xmlns:a16="http://schemas.microsoft.com/office/drawing/2014/main" id="{00000000-0008-0000-0200-00002F000000}"/>
            </a:ext>
          </a:extLst>
        </xdr:cNvPr>
        <xdr:cNvCxnSpPr/>
      </xdr:nvCxnSpPr>
      <xdr:spPr>
        <a:xfrm rot="16200000" flipH="1">
          <a:off x="6215062" y="3586162"/>
          <a:ext cx="3467100" cy="219075"/>
        </a:xfrm>
        <a:prstGeom prst="curvedConnector3">
          <a:avLst>
            <a:gd name="adj1" fmla="val 0"/>
          </a:avLst>
        </a:prstGeom>
        <a:ln>
          <a:tailEnd type="triangle"/>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6</xdr:col>
      <xdr:colOff>9528</xdr:colOff>
      <xdr:row>6</xdr:row>
      <xdr:rowOff>238128</xdr:rowOff>
    </xdr:from>
    <xdr:to>
      <xdr:col>6</xdr:col>
      <xdr:colOff>161924</xdr:colOff>
      <xdr:row>14</xdr:row>
      <xdr:rowOff>190500</xdr:rowOff>
    </xdr:to>
    <xdr:cxnSp macro="">
      <xdr:nvCxnSpPr>
        <xdr:cNvPr id="52" name="Connecteur en arc 51">
          <a:extLst>
            <a:ext uri="{FF2B5EF4-FFF2-40B4-BE49-F238E27FC236}">
              <a16:creationId xmlns:a16="http://schemas.microsoft.com/office/drawing/2014/main" id="{00000000-0008-0000-0200-000034000000}"/>
            </a:ext>
          </a:extLst>
        </xdr:cNvPr>
        <xdr:cNvCxnSpPr/>
      </xdr:nvCxnSpPr>
      <xdr:spPr>
        <a:xfrm rot="16200000" flipH="1">
          <a:off x="3729040" y="3595691"/>
          <a:ext cx="3495672" cy="152396"/>
        </a:xfrm>
        <a:prstGeom prst="curvedConnector3">
          <a:avLst>
            <a:gd name="adj1" fmla="val 136"/>
          </a:avLst>
        </a:prstGeom>
        <a:ln>
          <a:tailEnd type="triangle"/>
        </a:ln>
      </xdr:spPr>
      <xdr:style>
        <a:lnRef idx="2">
          <a:schemeClr val="accent4"/>
        </a:lnRef>
        <a:fillRef idx="0">
          <a:schemeClr val="accent4"/>
        </a:fillRef>
        <a:effectRef idx="1">
          <a:schemeClr val="accent4"/>
        </a:effectRef>
        <a:fontRef idx="minor">
          <a:schemeClr val="tx1"/>
        </a:fontRef>
      </xdr:style>
    </xdr:cxnSp>
    <xdr:clientData/>
  </xdr:twoCellAnchor>
  <xdr:twoCellAnchor editAs="oneCell">
    <xdr:from>
      <xdr:col>13</xdr:col>
      <xdr:colOff>241300</xdr:colOff>
      <xdr:row>23</xdr:row>
      <xdr:rowOff>88900</xdr:rowOff>
    </xdr:from>
    <xdr:to>
      <xdr:col>14</xdr:col>
      <xdr:colOff>2032000</xdr:colOff>
      <xdr:row>24</xdr:row>
      <xdr:rowOff>76200</xdr:rowOff>
    </xdr:to>
    <xdr:pic>
      <xdr:nvPicPr>
        <xdr:cNvPr id="3" name="Image 2">
          <a:hlinkClick xmlns:r="http://schemas.openxmlformats.org/officeDocument/2006/relationships" r:id="rId1"/>
          <a:extLst>
            <a:ext uri="{FF2B5EF4-FFF2-40B4-BE49-F238E27FC236}">
              <a16:creationId xmlns:a16="http://schemas.microsoft.com/office/drawing/2014/main" id="{936C00F3-D9E7-B84F-AEEF-48A37BF6955F}"/>
            </a:ext>
          </a:extLst>
        </xdr:cNvPr>
        <xdr:cNvPicPr>
          <a:picLocks noChangeAspect="1"/>
        </xdr:cNvPicPr>
      </xdr:nvPicPr>
      <xdr:blipFill>
        <a:blip xmlns:r="http://schemas.openxmlformats.org/officeDocument/2006/relationships" r:embed="rId2"/>
        <a:stretch>
          <a:fillRect/>
        </a:stretch>
      </xdr:blipFill>
      <xdr:spPr>
        <a:xfrm>
          <a:off x="12471400" y="7480300"/>
          <a:ext cx="2057400" cy="2095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171864</xdr:colOff>
      <xdr:row>2</xdr:row>
      <xdr:rowOff>137492</xdr:rowOff>
    </xdr:from>
    <xdr:to>
      <xdr:col>9</xdr:col>
      <xdr:colOff>419514</xdr:colOff>
      <xdr:row>3</xdr:row>
      <xdr:rowOff>22364</xdr:rowOff>
    </xdr:to>
    <xdr:sp macro="" textlink="">
      <xdr:nvSpPr>
        <xdr:cNvPr id="3" name="Flèche droite 2">
          <a:extLst>
            <a:ext uri="{FF2B5EF4-FFF2-40B4-BE49-F238E27FC236}">
              <a16:creationId xmlns:a16="http://schemas.microsoft.com/office/drawing/2014/main" id="{00000000-0008-0000-0300-000003000000}"/>
            </a:ext>
          </a:extLst>
        </xdr:cNvPr>
        <xdr:cNvSpPr/>
      </xdr:nvSpPr>
      <xdr:spPr>
        <a:xfrm>
          <a:off x="10036451" y="634449"/>
          <a:ext cx="247650" cy="133350"/>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5</xdr:col>
      <xdr:colOff>621196</xdr:colOff>
      <xdr:row>1</xdr:row>
      <xdr:rowOff>82826</xdr:rowOff>
    </xdr:from>
    <xdr:to>
      <xdr:col>9</xdr:col>
      <xdr:colOff>205595</xdr:colOff>
      <xdr:row>5</xdr:row>
      <xdr:rowOff>5840</xdr:rowOff>
    </xdr:to>
    <xdr:pic>
      <xdr:nvPicPr>
        <xdr:cNvPr id="4" name="Image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9283" y="331304"/>
          <a:ext cx="2060899" cy="9169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95251</xdr:colOff>
      <xdr:row>1</xdr:row>
      <xdr:rowOff>66676</xdr:rowOff>
    </xdr:from>
    <xdr:to>
      <xdr:col>8</xdr:col>
      <xdr:colOff>981075</xdr:colOff>
      <xdr:row>4</xdr:row>
      <xdr:rowOff>133351</xdr:rowOff>
    </xdr:to>
    <xdr:graphicFrame macro="">
      <xdr:nvGraphicFramePr>
        <xdr:cNvPr id="3" name="Graphique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333375</xdr:colOff>
      <xdr:row>2</xdr:row>
      <xdr:rowOff>104775</xdr:rowOff>
    </xdr:from>
    <xdr:to>
      <xdr:col>2</xdr:col>
      <xdr:colOff>1238250</xdr:colOff>
      <xdr:row>2</xdr:row>
      <xdr:rowOff>342900</xdr:rowOff>
    </xdr:to>
    <xdr:sp macro="" textlink="">
      <xdr:nvSpPr>
        <xdr:cNvPr id="4" name="ZoneTexte 3">
          <a:extLst>
            <a:ext uri="{FF2B5EF4-FFF2-40B4-BE49-F238E27FC236}">
              <a16:creationId xmlns:a16="http://schemas.microsoft.com/office/drawing/2014/main" id="{00000000-0008-0000-0500-000004000000}"/>
            </a:ext>
          </a:extLst>
        </xdr:cNvPr>
        <xdr:cNvSpPr txBox="1"/>
      </xdr:nvSpPr>
      <xdr:spPr>
        <a:xfrm>
          <a:off x="333375" y="704850"/>
          <a:ext cx="17716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latin typeface="Cooper Black" panose="0208090404030B020404" pitchFamily="18" charset="0"/>
            </a:rPr>
            <a:t>Synthèse annuelle</a:t>
          </a:r>
        </a:p>
      </xdr:txBody>
    </xdr:sp>
    <xdr:clientData/>
  </xdr:twoCellAnchor>
  <xdr:twoCellAnchor editAs="oneCell">
    <xdr:from>
      <xdr:col>13</xdr:col>
      <xdr:colOff>174947</xdr:colOff>
      <xdr:row>3</xdr:row>
      <xdr:rowOff>291581</xdr:rowOff>
    </xdr:from>
    <xdr:to>
      <xdr:col>20</xdr:col>
      <xdr:colOff>19826</xdr:colOff>
      <xdr:row>6</xdr:row>
      <xdr:rowOff>149095</xdr:rowOff>
    </xdr:to>
    <xdr:pic>
      <xdr:nvPicPr>
        <xdr:cNvPr id="6" name="Image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01529" y="1836964"/>
          <a:ext cx="2060899" cy="9169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SSU%20Local/Dropbox/CSSU987-cssu/2021/AA-BEPS%20Programmation/210511-Reunion/13-v2-Programmation_C3-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SSU%20Local/Desktop/12-PF-Programmation_eps_Cycle-2-fichier_class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idier/Dropbox/CSSU987-VA/2021/AA-BEPS%20Programmation/GT%20EPS%20Mer%2002%20juin/1-Original%20-%20PROGRAMMATION%20EN%20EPS/12_Programmation_eps_Cycle-2-fichier_classe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List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uide"/>
      <sheetName val="Préambule"/>
      <sheetName val="Événements"/>
      <sheetName val="APS"/>
      <sheetName val="CYCLE 3 ter"/>
      <sheetName val="Parcours éducatifs"/>
    </sheetNames>
    <sheetDataSet>
      <sheetData sheetId="0"/>
      <sheetData sheetId="1"/>
      <sheetData sheetId="2">
        <row r="3">
          <cell r="B3" t="str">
            <v>@</v>
          </cell>
        </row>
        <row r="4">
          <cell r="B4" t="str">
            <v>@</v>
          </cell>
        </row>
        <row r="5">
          <cell r="B5" t="str">
            <v>@</v>
          </cell>
        </row>
        <row r="10">
          <cell r="N10" t="str">
            <v>* CLASSES *</v>
          </cell>
        </row>
        <row r="12">
          <cell r="N12" t="str">
            <v>CM1</v>
          </cell>
        </row>
        <row r="13">
          <cell r="N13" t="str">
            <v>CM2</v>
          </cell>
        </row>
        <row r="14">
          <cell r="N14" t="str">
            <v>CM1/ CM2</v>
          </cell>
        </row>
        <row r="15">
          <cell r="N15" t="str">
            <v>6°</v>
          </cell>
        </row>
        <row r="20">
          <cell r="N20" t="str">
            <v>@</v>
          </cell>
        </row>
        <row r="50">
          <cell r="N50" t="str">
            <v>@</v>
          </cell>
        </row>
        <row r="53">
          <cell r="N53" t="str">
            <v>@</v>
          </cell>
        </row>
        <row r="55">
          <cell r="N55" t="str">
            <v>Annee scol</v>
          </cell>
        </row>
        <row r="56">
          <cell r="N56" t="str">
            <v>2015-16</v>
          </cell>
        </row>
        <row r="57">
          <cell r="N57" t="str">
            <v>2016-17</v>
          </cell>
        </row>
        <row r="58">
          <cell r="N58" t="str">
            <v>2017-18</v>
          </cell>
        </row>
        <row r="59">
          <cell r="N59" t="str">
            <v>2018-19</v>
          </cell>
        </row>
        <row r="60">
          <cell r="N60" t="str">
            <v>2019-20</v>
          </cell>
        </row>
        <row r="61">
          <cell r="N61" t="str">
            <v>2020-21</v>
          </cell>
        </row>
        <row r="62">
          <cell r="N62" t="str">
            <v>2021-22</v>
          </cell>
        </row>
        <row r="63">
          <cell r="N63" t="str">
            <v>2022-23</v>
          </cell>
        </row>
        <row r="64">
          <cell r="N64" t="str">
            <v>2023-24</v>
          </cell>
        </row>
        <row r="65">
          <cell r="N65" t="str">
            <v>2024-25</v>
          </cell>
        </row>
        <row r="67">
          <cell r="N67" t="str">
            <v>@</v>
          </cell>
        </row>
      </sheetData>
      <sheetData sheetId="3">
        <row r="4">
          <cell r="A4" t="str">
            <v xml:space="preserve">* Ch.App_1 *
</v>
          </cell>
          <cell r="B4" t="str">
            <v xml:space="preserve">* Ch.App_2 *
</v>
          </cell>
          <cell r="C4" t="str">
            <v xml:space="preserve">* Ch.App_3 *
</v>
          </cell>
          <cell r="D4" t="str">
            <v xml:space="preserve">* Ch.App_4 *
</v>
          </cell>
        </row>
        <row r="5">
          <cell r="A5">
            <v>0</v>
          </cell>
          <cell r="B5">
            <v>0</v>
          </cell>
          <cell r="C5">
            <v>0</v>
          </cell>
          <cell r="D5">
            <v>0</v>
          </cell>
        </row>
        <row r="6">
          <cell r="A6" t="str">
            <v>Réaliser des efforts et enchainer plusieurs actions motrices dans différentes familles pour aller plus
vite, plus longtemps, plus haut, plus loin</v>
          </cell>
          <cell r="B6" t="str">
            <v>Réaliser, seul ou à plusieurs, un parcours dans plusieurs environnements inhabituels, en milieu
naturel aménagé ou artificiel</v>
          </cell>
          <cell r="C6" t="str">
            <v>Réaliser en petits groupes 2 séquences : une à visée acrobatique destinée à être jugée, une autre à
visée artistique destinée à être appréciée et à émouvoir.</v>
          </cell>
          <cell r="D6" t="str">
            <v>S’organiser tactiquement pour gagner le duel ou le match en identifiant les situations favorables de
marque</v>
          </cell>
        </row>
        <row r="7">
          <cell r="A7" t="str">
            <v>Combiner une course un saut un lancer pour faire la meilleure performance cumulée</v>
          </cell>
          <cell r="B7" t="str">
            <v>Connaitre et respecter les règles de sécurité qui s’appliquent à chaque environnement</v>
          </cell>
          <cell r="C7" t="str">
            <v>Savoir filmer une prestation pour la revoir et la faire évoluer</v>
          </cell>
          <cell r="D7" t="str">
            <v>Maintenir un engagement moteur efficace sur tout le temps de jeu prévu</v>
          </cell>
        </row>
        <row r="8">
          <cell r="A8" t="str">
            <v>Mesurer et quantifier les performances, les enregistrer, les comparer, les classer, les traduire en représentations
graphiques</v>
          </cell>
          <cell r="B8" t="str">
            <v>Identifier la personne responsable à alerter ou la procédure en cas de problème</v>
          </cell>
          <cell r="C8" t="str">
            <v>Respecter les prestations des autres et accepter de se produire devant les autres</v>
          </cell>
          <cell r="D8" t="str">
            <v>Respecter les partenaires, les adversaires et l’arbitre</v>
          </cell>
        </row>
        <row r="9">
          <cell r="A9" t="str">
            <v>Assumer les rôles de chronométreur et d’observateur</v>
          </cell>
          <cell r="B9" t="str">
            <v>Valider l’attestation scolaire du savoir nager (ASSN), conformément à l’arrêté du 9 juillet 2015</v>
          </cell>
          <cell r="C9">
            <v>0</v>
          </cell>
          <cell r="D9" t="str">
            <v>Assurer différents rôles sociaux (joueur, arbitre, observateur) inhérents à l’activité et à l’organisation
de la classe</v>
          </cell>
        </row>
        <row r="10">
          <cell r="A10">
            <v>0</v>
          </cell>
          <cell r="B10">
            <v>0</v>
          </cell>
          <cell r="C10">
            <v>0</v>
          </cell>
          <cell r="D10" t="str">
            <v>Accepter le résultat de la rencontre et être capable de le commenter</v>
          </cell>
        </row>
        <row r="11">
          <cell r="A11" t="str">
            <v>^</v>
          </cell>
          <cell r="B11" t="str">
            <v>^</v>
          </cell>
          <cell r="C11" t="str">
            <v>^</v>
          </cell>
          <cell r="D11" t="str">
            <v>^</v>
          </cell>
        </row>
        <row r="12">
          <cell r="A12" t="str">
            <v>@</v>
          </cell>
          <cell r="B12" t="str">
            <v>@</v>
          </cell>
          <cell r="C12" t="str">
            <v>@</v>
          </cell>
          <cell r="D12" t="str">
            <v>@</v>
          </cell>
        </row>
        <row r="15">
          <cell r="C15" t="str">
            <v>* ACTIVITES *</v>
          </cell>
        </row>
        <row r="16">
          <cell r="C16" t="str">
            <v>Acrosport - 3</v>
          </cell>
        </row>
        <row r="17">
          <cell r="C17" t="str">
            <v>Activités athlétiques - 1</v>
          </cell>
        </row>
        <row r="18">
          <cell r="C18" t="str">
            <v>Activités d'orientation - 2</v>
          </cell>
        </row>
        <row r="19">
          <cell r="C19" t="str">
            <v>Base-Ball - 4</v>
          </cell>
        </row>
        <row r="20">
          <cell r="C20" t="str">
            <v>Basket-ball - 4</v>
          </cell>
        </row>
        <row r="21">
          <cell r="C21" t="str">
            <v>Course avec obstacles - 1</v>
          </cell>
        </row>
        <row r="22">
          <cell r="C22" t="str">
            <v>Course de relais - 1</v>
          </cell>
        </row>
        <row r="23">
          <cell r="C23" t="str">
            <v>Course de vitesse - 1</v>
          </cell>
        </row>
        <row r="24">
          <cell r="C24" t="str">
            <v>Course en durée  - 1</v>
          </cell>
        </row>
        <row r="25">
          <cell r="C25" t="str">
            <v>Danse d'expression - 3</v>
          </cell>
        </row>
        <row r="26">
          <cell r="C26" t="str">
            <v>Danses collectives - 3</v>
          </cell>
        </row>
        <row r="27">
          <cell r="C27" t="str">
            <v>Danses traditionnelles - 3</v>
          </cell>
        </row>
        <row r="28">
          <cell r="C28" t="str">
            <v>Escalade - 2</v>
          </cell>
        </row>
        <row r="29">
          <cell r="C29" t="str">
            <v>Expression corporelle - 3</v>
          </cell>
        </row>
        <row r="30">
          <cell r="C30" t="str">
            <v>Football - 4</v>
          </cell>
        </row>
        <row r="31">
          <cell r="C31" t="str">
            <v>Futsal - 4</v>
          </cell>
        </row>
        <row r="32">
          <cell r="C32" t="str">
            <v>Gymnastique Rythmique et Sportive - 3</v>
          </cell>
        </row>
        <row r="33">
          <cell r="C33" t="str">
            <v>Handball - 4</v>
          </cell>
        </row>
        <row r="34">
          <cell r="C34" t="str">
            <v>Jeux collectifs avec ballon (ballon capitaine ...) - 4</v>
          </cell>
        </row>
        <row r="35">
          <cell r="C35" t="str">
            <v>Jeux collectifs sans ballon (déménageurs, …) - 4</v>
          </cell>
        </row>
        <row r="36">
          <cell r="C36" t="str">
            <v>Jeux d'oppostion - 4</v>
          </cell>
        </row>
        <row r="37">
          <cell r="C37" t="str">
            <v>Jeux de lutte - 4</v>
          </cell>
        </row>
        <row r="38">
          <cell r="C38" t="str">
            <v>Jeux de raquettes - 4</v>
          </cell>
        </row>
        <row r="39">
          <cell r="C39" t="str">
            <v>Jeux traditionnels - 2</v>
          </cell>
        </row>
        <row r="40">
          <cell r="C40" t="str">
            <v>Jeux traditionnels : Fai (jeux de ficelles), rere (danse avec bâtons) - 3</v>
          </cell>
        </row>
        <row r="41">
          <cell r="C41" t="str">
            <v>Jeux traditionnels : huti taura, 'ou'a pute, ohi 'ofai… - 4</v>
          </cell>
        </row>
        <row r="42">
          <cell r="C42" t="str">
            <v>Jeux traditionnels : patia fa, timau ra'au… - 1</v>
          </cell>
        </row>
        <row r="43">
          <cell r="C43" t="str">
            <v>Judo - 4</v>
          </cell>
        </row>
        <row r="44">
          <cell r="C44" t="str">
            <v>Just Play - 4</v>
          </cell>
        </row>
        <row r="45">
          <cell r="C45" t="str">
            <v>Kayak - 2</v>
          </cell>
        </row>
        <row r="46">
          <cell r="C46" t="str">
            <v>Kin-ball - 4</v>
          </cell>
        </row>
        <row r="47">
          <cell r="C47" t="str">
            <v>Lancer de précision, en distance… - 1</v>
          </cell>
        </row>
        <row r="48">
          <cell r="C48" t="str">
            <v>Marche - 2</v>
          </cell>
        </row>
        <row r="49">
          <cell r="C49" t="str">
            <v>Mimes - 3</v>
          </cell>
        </row>
        <row r="50">
          <cell r="C50" t="str">
            <v>Multi-Sauts - 1</v>
          </cell>
        </row>
        <row r="51">
          <cell r="C51" t="str">
            <v>Natation (apprentissage et randonnées aquatiques) - 2</v>
          </cell>
        </row>
        <row r="52">
          <cell r="C52" t="str">
            <v>Natation (longueurs chronométrées) - 1</v>
          </cell>
        </row>
        <row r="53">
          <cell r="C53" t="str">
            <v>Natation synchronisée - 3</v>
          </cell>
        </row>
        <row r="54">
          <cell r="C54" t="str">
            <v>Parcours aménagés - 2</v>
          </cell>
        </row>
        <row r="55">
          <cell r="C55" t="str">
            <v>Pétanque - 4</v>
          </cell>
        </row>
        <row r="56">
          <cell r="C56" t="str">
            <v>Plongée - 2</v>
          </cell>
        </row>
        <row r="57">
          <cell r="C57" t="str">
            <v>Randonnée - 2</v>
          </cell>
        </row>
        <row r="58">
          <cell r="C58" t="str">
            <v>Rollers - 2</v>
          </cell>
        </row>
        <row r="59">
          <cell r="C59" t="str">
            <v>Rore (échasses) - 2</v>
          </cell>
        </row>
        <row r="60">
          <cell r="C60" t="str">
            <v>Rugby - 4</v>
          </cell>
        </row>
        <row r="61">
          <cell r="C61" t="str">
            <v>Saut en contrebas (maternelle) - 1</v>
          </cell>
        </row>
        <row r="62">
          <cell r="C62" t="str">
            <v>Saut en hauteur - 1</v>
          </cell>
        </row>
        <row r="63">
          <cell r="C63" t="str">
            <v>Saut en longueur - 1</v>
          </cell>
        </row>
        <row r="64">
          <cell r="C64" t="str">
            <v>skate-board - 2</v>
          </cell>
        </row>
        <row r="65">
          <cell r="C65" t="str">
            <v>Surf - 2</v>
          </cell>
        </row>
        <row r="66">
          <cell r="C66" t="str">
            <v>Thèque - 4</v>
          </cell>
        </row>
        <row r="67">
          <cell r="C67" t="str">
            <v>Tricycle - 2</v>
          </cell>
        </row>
        <row r="68">
          <cell r="C68" t="str">
            <v>Trottinette - 2</v>
          </cell>
        </row>
        <row r="69">
          <cell r="C69" t="str">
            <v>Ultimate - 4</v>
          </cell>
        </row>
        <row r="70">
          <cell r="C70" t="str">
            <v>Unihoc - 4</v>
          </cell>
        </row>
        <row r="71">
          <cell r="C71" t="str">
            <v>Va'a (pirogue) - 2</v>
          </cell>
        </row>
        <row r="72">
          <cell r="C72" t="str">
            <v>Vélo - 2</v>
          </cell>
        </row>
        <row r="73">
          <cell r="C73" t="str">
            <v>Voile - 2</v>
          </cell>
        </row>
        <row r="74">
          <cell r="C74" t="str">
            <v>Volley-ball - 4</v>
          </cell>
        </row>
        <row r="75">
          <cell r="C75" t="str">
            <v>Autre : A saisir - s</v>
          </cell>
        </row>
        <row r="76">
          <cell r="C76">
            <v>0</v>
          </cell>
        </row>
        <row r="77">
          <cell r="C77">
            <v>0</v>
          </cell>
        </row>
      </sheetData>
      <sheetData sheetId="4">
        <row r="7">
          <cell r="C7" t="str">
            <v>Activités athlétiques - 1</v>
          </cell>
          <cell r="D7">
            <v>0</v>
          </cell>
          <cell r="E7">
            <v>0</v>
          </cell>
          <cell r="F7">
            <v>0</v>
          </cell>
          <cell r="G7">
            <v>0</v>
          </cell>
          <cell r="H7">
            <v>0</v>
          </cell>
          <cell r="I7">
            <v>0</v>
          </cell>
        </row>
        <row r="8">
          <cell r="C8">
            <v>1</v>
          </cell>
          <cell r="D8" t="str">
            <v/>
          </cell>
          <cell r="E8" t="str">
            <v/>
          </cell>
          <cell r="F8" t="str">
            <v/>
          </cell>
          <cell r="G8" t="str">
            <v/>
          </cell>
          <cell r="H8" t="str">
            <v/>
          </cell>
          <cell r="I8" t="str">
            <v/>
          </cell>
        </row>
        <row r="9">
          <cell r="C9" t="str">
            <v>Réaliser des efforts et enchainer plusieurs actions motrices dans différentes familles pour aller plus
vite, plus longtemps, plus haut, plus loin</v>
          </cell>
          <cell r="D9">
            <v>0</v>
          </cell>
          <cell r="E9">
            <v>0</v>
          </cell>
          <cell r="F9">
            <v>0</v>
          </cell>
          <cell r="G9">
            <v>0</v>
          </cell>
          <cell r="H9">
            <v>0</v>
          </cell>
          <cell r="I9">
            <v>0</v>
          </cell>
        </row>
        <row r="10">
          <cell r="C10" t="str">
            <v>À agir pour aider les autres. (PC)</v>
          </cell>
          <cell r="D10">
            <v>0</v>
          </cell>
          <cell r="E10">
            <v>0</v>
          </cell>
          <cell r="F10">
            <v>0</v>
          </cell>
          <cell r="G10">
            <v>0</v>
          </cell>
          <cell r="H10">
            <v>0</v>
          </cell>
          <cell r="I10">
            <v>0</v>
          </cell>
        </row>
        <row r="11">
          <cell r="C11" t="str">
            <v>L’engagement dans une association sportive ou culturelle dans mon collège ou à l’extérieur. (PC)</v>
          </cell>
          <cell r="D11">
            <v>0</v>
          </cell>
          <cell r="E11">
            <v>0</v>
          </cell>
          <cell r="F11">
            <v>0</v>
          </cell>
          <cell r="G11">
            <v>0</v>
          </cell>
          <cell r="H11">
            <v>0</v>
          </cell>
          <cell r="I11">
            <v>0</v>
          </cell>
        </row>
        <row r="12">
          <cell r="C12" t="str">
            <v>Des œuvres d’art visuel, musical, théâtral, chorégraphique, cinématographique (PEAC)</v>
          </cell>
          <cell r="D12">
            <v>0</v>
          </cell>
          <cell r="E12">
            <v>0</v>
          </cell>
          <cell r="F12">
            <v>0</v>
          </cell>
          <cell r="G12">
            <v>0</v>
          </cell>
          <cell r="H12">
            <v>0</v>
          </cell>
          <cell r="I12">
            <v>0</v>
          </cell>
        </row>
        <row r="13">
          <cell r="C13">
            <v>0</v>
          </cell>
          <cell r="D13">
            <v>0</v>
          </cell>
          <cell r="E13">
            <v>0</v>
          </cell>
          <cell r="F13">
            <v>0</v>
          </cell>
          <cell r="G13">
            <v>0</v>
          </cell>
          <cell r="H13">
            <v>0</v>
          </cell>
          <cell r="I13">
            <v>0</v>
          </cell>
        </row>
        <row r="14">
          <cell r="C14" t="str">
            <v/>
          </cell>
          <cell r="D14" t="str">
            <v/>
          </cell>
          <cell r="E14" t="str">
            <v/>
          </cell>
          <cell r="F14" t="str">
            <v/>
          </cell>
          <cell r="G14" t="str">
            <v/>
          </cell>
          <cell r="H14" t="str">
            <v/>
          </cell>
          <cell r="I14" t="str">
            <v/>
          </cell>
        </row>
        <row r="15">
          <cell r="C15">
            <v>0</v>
          </cell>
          <cell r="D15">
            <v>0</v>
          </cell>
          <cell r="E15">
            <v>0</v>
          </cell>
          <cell r="F15">
            <v>0</v>
          </cell>
          <cell r="G15">
            <v>0</v>
          </cell>
          <cell r="H15">
            <v>0</v>
          </cell>
          <cell r="I15">
            <v>0</v>
          </cell>
        </row>
        <row r="16">
          <cell r="C16">
            <v>0</v>
          </cell>
          <cell r="D16">
            <v>0</v>
          </cell>
          <cell r="E16">
            <v>0</v>
          </cell>
          <cell r="F16">
            <v>0</v>
          </cell>
          <cell r="G16">
            <v>0</v>
          </cell>
          <cell r="H16">
            <v>0</v>
          </cell>
          <cell r="I16">
            <v>0</v>
          </cell>
        </row>
        <row r="17">
          <cell r="C17">
            <v>0</v>
          </cell>
          <cell r="D17">
            <v>0</v>
          </cell>
          <cell r="E17">
            <v>0</v>
          </cell>
          <cell r="F17">
            <v>0</v>
          </cell>
          <cell r="G17">
            <v>0</v>
          </cell>
          <cell r="H17">
            <v>0</v>
          </cell>
          <cell r="I17">
            <v>0</v>
          </cell>
        </row>
        <row r="18">
          <cell r="C18">
            <v>0</v>
          </cell>
          <cell r="D18">
            <v>0</v>
          </cell>
          <cell r="E18">
            <v>0</v>
          </cell>
          <cell r="F18">
            <v>0</v>
          </cell>
          <cell r="G18">
            <v>0</v>
          </cell>
          <cell r="H18">
            <v>0</v>
          </cell>
          <cell r="I18">
            <v>0</v>
          </cell>
        </row>
        <row r="19">
          <cell r="C19">
            <v>0</v>
          </cell>
          <cell r="D19">
            <v>0</v>
          </cell>
          <cell r="E19">
            <v>0</v>
          </cell>
          <cell r="F19">
            <v>0</v>
          </cell>
          <cell r="G19">
            <v>0</v>
          </cell>
          <cell r="H19">
            <v>0</v>
          </cell>
          <cell r="I19">
            <v>0</v>
          </cell>
        </row>
        <row r="20">
          <cell r="C20" t="str">
            <v/>
          </cell>
          <cell r="D20" t="str">
            <v/>
          </cell>
          <cell r="E20" t="str">
            <v/>
          </cell>
          <cell r="F20" t="str">
            <v/>
          </cell>
          <cell r="G20" t="str">
            <v/>
          </cell>
          <cell r="H20" t="str">
            <v/>
          </cell>
          <cell r="I20" t="str">
            <v/>
          </cell>
        </row>
        <row r="21">
          <cell r="C21">
            <v>0</v>
          </cell>
          <cell r="D21">
            <v>0</v>
          </cell>
          <cell r="E21">
            <v>0</v>
          </cell>
          <cell r="F21">
            <v>0</v>
          </cell>
          <cell r="G21">
            <v>0</v>
          </cell>
          <cell r="H21">
            <v>0</v>
          </cell>
          <cell r="I21">
            <v>0</v>
          </cell>
        </row>
        <row r="22">
          <cell r="C22">
            <v>0</v>
          </cell>
          <cell r="D22">
            <v>0</v>
          </cell>
          <cell r="E22">
            <v>0</v>
          </cell>
          <cell r="F22">
            <v>0</v>
          </cell>
          <cell r="G22">
            <v>0</v>
          </cell>
          <cell r="H22">
            <v>0</v>
          </cell>
          <cell r="I22">
            <v>0</v>
          </cell>
        </row>
        <row r="23">
          <cell r="C23">
            <v>0</v>
          </cell>
          <cell r="D23">
            <v>0</v>
          </cell>
          <cell r="E23">
            <v>0</v>
          </cell>
          <cell r="F23">
            <v>0</v>
          </cell>
          <cell r="G23">
            <v>0</v>
          </cell>
          <cell r="H23">
            <v>0</v>
          </cell>
          <cell r="I23">
            <v>0</v>
          </cell>
        </row>
        <row r="24">
          <cell r="C24">
            <v>0</v>
          </cell>
          <cell r="D24">
            <v>0</v>
          </cell>
          <cell r="E24">
            <v>0</v>
          </cell>
          <cell r="F24">
            <v>0</v>
          </cell>
          <cell r="G24">
            <v>0</v>
          </cell>
          <cell r="H24">
            <v>0</v>
          </cell>
          <cell r="I24">
            <v>0</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uide"/>
      <sheetName val="Préambule"/>
      <sheetName val="Événements"/>
      <sheetName val="APS"/>
      <sheetName val="CYCLE 2"/>
    </sheetNames>
    <sheetDataSet>
      <sheetData sheetId="0" refreshError="1"/>
      <sheetData sheetId="1"/>
      <sheetData sheetId="2">
        <row r="3">
          <cell r="B3" t="str">
            <v>@</v>
          </cell>
          <cell r="N3">
            <v>1</v>
          </cell>
        </row>
        <row r="4">
          <cell r="B4" t="str">
            <v>@</v>
          </cell>
          <cell r="N4">
            <v>2</v>
          </cell>
        </row>
        <row r="5">
          <cell r="B5" t="str">
            <v>@</v>
          </cell>
          <cell r="N5">
            <v>3</v>
          </cell>
        </row>
        <row r="6">
          <cell r="N6">
            <v>4</v>
          </cell>
        </row>
        <row r="7">
          <cell r="N7" t="str">
            <v>@</v>
          </cell>
        </row>
        <row r="10">
          <cell r="N10" t="str">
            <v>* CLASSES *</v>
          </cell>
        </row>
        <row r="12">
          <cell r="N12" t="str">
            <v>CP</v>
          </cell>
        </row>
        <row r="13">
          <cell r="N13" t="str">
            <v>CE1</v>
          </cell>
        </row>
        <row r="14">
          <cell r="N14" t="str">
            <v>CE2</v>
          </cell>
        </row>
        <row r="15">
          <cell r="N15" t="str">
            <v>CP/CE1</v>
          </cell>
        </row>
        <row r="16">
          <cell r="N16" t="str">
            <v>CE1/CE2</v>
          </cell>
        </row>
        <row r="17">
          <cell r="N17" t="str">
            <v>CP/CE1/CE2</v>
          </cell>
        </row>
        <row r="20">
          <cell r="N20" t="str">
            <v>@</v>
          </cell>
        </row>
        <row r="50">
          <cell r="N50" t="str">
            <v>@</v>
          </cell>
        </row>
        <row r="56">
          <cell r="N56" t="str">
            <v>2015-16</v>
          </cell>
        </row>
        <row r="57">
          <cell r="N57" t="str">
            <v>2016-17</v>
          </cell>
        </row>
        <row r="58">
          <cell r="N58" t="str">
            <v>2017-18</v>
          </cell>
        </row>
        <row r="59">
          <cell r="N59" t="str">
            <v>2018-19</v>
          </cell>
        </row>
        <row r="60">
          <cell r="N60" t="str">
            <v>2019-20</v>
          </cell>
        </row>
        <row r="61">
          <cell r="N61" t="str">
            <v>@</v>
          </cell>
        </row>
      </sheetData>
      <sheetData sheetId="3">
        <row r="4">
          <cell r="A4" t="str">
            <v xml:space="preserve">* Ch.App_1 *
</v>
          </cell>
          <cell r="B4" t="str">
            <v xml:space="preserve">* Ch.App_2 *
</v>
          </cell>
          <cell r="C4" t="str">
            <v xml:space="preserve">* Ch.App_3 *
</v>
          </cell>
          <cell r="D4" t="str">
            <v xml:space="preserve">* Ch.App_4 *
</v>
          </cell>
          <cell r="F4" t="str">
            <v xml:space="preserve">* Ch.App_01_APS *
</v>
          </cell>
          <cell r="G4" t="str">
            <v>* Ch.App_02_APS *</v>
          </cell>
          <cell r="H4" t="str">
            <v xml:space="preserve">* Ch.App_03_APS *
</v>
          </cell>
          <cell r="I4" t="str">
            <v xml:space="preserve">* Ch.App_04_APS *
</v>
          </cell>
        </row>
        <row r="6">
          <cell r="A6" t="str">
            <v>Courir, sauter, lancer à des intensités et des durées variables dans des contextes adaptés</v>
          </cell>
          <cell r="B6" t="str">
            <v>Se déplacer dans l’eau sur une quinzaine de mètres sans appui et après un temps d’immersion</v>
          </cell>
          <cell r="C6" t="str">
            <v>Mobiliser le pouvoir expressif du corps, en reproduisant une séquence simple d’actions apprise ou en présentant une action inventée</v>
          </cell>
          <cell r="D6" t="str">
            <v>s’engager dans un affrontement individuel ou collectif en respectant les règles du jeu</v>
          </cell>
          <cell r="F6" t="str">
            <v>Activités athlétiques</v>
          </cell>
          <cell r="G6" t="str">
            <v>Activités d'orientation</v>
          </cell>
          <cell r="H6" t="str">
            <v>Acrosport</v>
          </cell>
          <cell r="I6" t="str">
            <v>Basket-ball</v>
          </cell>
        </row>
        <row r="7">
          <cell r="A7" t="str">
            <v>Savoir différencier : courir vite et courir longtemps / lancer loin et lancer précis / sauter haut et sauter loin</v>
          </cell>
          <cell r="B7" t="str">
            <v>Réaliser un parcours en adaptant ses déplacements à un environnement inhabituel. L’espace est aménagé et sécurisé</v>
          </cell>
          <cell r="C7" t="str">
            <v>S’adapter au rythme, mémoriser des pas, des figures, des éléments et des enchainements pour réaliser des actions individuelles et collectives.</v>
          </cell>
          <cell r="D7" t="str">
            <v>contrôler son engagement moteur et affectif pour réussir des actions simples</v>
          </cell>
          <cell r="F7" t="str">
            <v>Course avec obstacles</v>
          </cell>
          <cell r="G7" t="str">
            <v>Escalade</v>
          </cell>
          <cell r="H7" t="str">
            <v>Danses collectives</v>
          </cell>
          <cell r="I7" t="str">
            <v>Football</v>
          </cell>
        </row>
        <row r="8">
          <cell r="A8" t="str">
            <v>Accepter de viser une performance mesurée et de se confronter aux autres</v>
          </cell>
          <cell r="B8" t="str">
            <v>Respecter les règles de sécurité qui s’appliquent</v>
          </cell>
          <cell r="D8" t="str">
            <v>connaitre le but du jeu</v>
          </cell>
          <cell r="F8" t="str">
            <v>Course de relais</v>
          </cell>
          <cell r="G8" t="str">
            <v>Jeux traditionnels</v>
          </cell>
          <cell r="H8" t="str">
            <v>Danse d'expression</v>
          </cell>
          <cell r="I8" t="str">
            <v>Futsal</v>
          </cell>
        </row>
        <row r="9">
          <cell r="A9" t="str">
            <v>Remplir quelques rôles spécifiques</v>
          </cell>
          <cell r="D9" t="str">
            <v>reconnaitre ses partenaires et ses adversaires</v>
          </cell>
          <cell r="F9" t="str">
            <v>Course de vitesse</v>
          </cell>
          <cell r="G9" t="str">
            <v>Kayak</v>
          </cell>
          <cell r="H9" t="str">
            <v>Danses traditionnelles</v>
          </cell>
          <cell r="I9" t="str">
            <v>Handball</v>
          </cell>
        </row>
        <row r="10">
          <cell r="A10" t="str">
            <v>^</v>
          </cell>
          <cell r="B10" t="str">
            <v>^</v>
          </cell>
          <cell r="C10" t="str">
            <v>^</v>
          </cell>
          <cell r="D10" t="str">
            <v>^</v>
          </cell>
          <cell r="F10" t="str">
            <v xml:space="preserve">Course en durée </v>
          </cell>
          <cell r="G10" t="str">
            <v>Marche</v>
          </cell>
          <cell r="H10" t="str">
            <v>Expression corporelle</v>
          </cell>
          <cell r="I10" t="str">
            <v>Jeux collectifs avec ballon (ballon capitaine ...)</v>
          </cell>
        </row>
        <row r="11">
          <cell r="A11" t="str">
            <v>@</v>
          </cell>
          <cell r="B11" t="str">
            <v>@</v>
          </cell>
          <cell r="C11" t="str">
            <v>@</v>
          </cell>
          <cell r="D11" t="str">
            <v>@</v>
          </cell>
          <cell r="F11" t="str">
            <v>Jeux traditionnels : patia fa, timau ra'au…</v>
          </cell>
          <cell r="G11" t="str">
            <v>Natation (apprentissage et randonnées aquatiques)</v>
          </cell>
          <cell r="H11" t="str">
            <v>Gymnastique Rythmique et Sportive</v>
          </cell>
          <cell r="I11" t="str">
            <v>Jeux collectifs sans ballon (déménageurs, …)</v>
          </cell>
        </row>
        <row r="12">
          <cell r="F12" t="str">
            <v>Lancer de précision, en distance…</v>
          </cell>
          <cell r="G12" t="str">
            <v>Parcours aménagés</v>
          </cell>
          <cell r="H12" t="str">
            <v>Jeux traditionnels : Fai (jeux de ficelles), rere (danse avec bâtons)</v>
          </cell>
          <cell r="I12" t="str">
            <v>Jeux de lutte</v>
          </cell>
        </row>
        <row r="13">
          <cell r="F13" t="str">
            <v>Multi-Sauts</v>
          </cell>
          <cell r="G13" t="str">
            <v>Plongée</v>
          </cell>
          <cell r="H13" t="str">
            <v>Mimes</v>
          </cell>
          <cell r="I13" t="str">
            <v>Jeux de raquettes</v>
          </cell>
        </row>
        <row r="14">
          <cell r="F14" t="str">
            <v>Natation (longueurs chronométrées)</v>
          </cell>
          <cell r="G14" t="str">
            <v>Randonnée</v>
          </cell>
          <cell r="H14" t="str">
            <v>Natation synchronisée</v>
          </cell>
          <cell r="I14" t="str">
            <v>Jeux d'oppostion</v>
          </cell>
        </row>
        <row r="15">
          <cell r="F15" t="str">
            <v>Saut en contrebas (maternelle)</v>
          </cell>
          <cell r="G15" t="str">
            <v>Rollers</v>
          </cell>
          <cell r="I15" t="str">
            <v>Jeux traditionnels : huti taura, 'ou'a pute, ohi 'ofai…</v>
          </cell>
        </row>
        <row r="16">
          <cell r="F16" t="str">
            <v>Saut en hauteur</v>
          </cell>
          <cell r="G16" t="str">
            <v>Rore (échasses)</v>
          </cell>
          <cell r="I16" t="str">
            <v>Judo</v>
          </cell>
        </row>
        <row r="17">
          <cell r="F17" t="str">
            <v>Saut en longueur</v>
          </cell>
          <cell r="G17" t="str">
            <v>skate-board</v>
          </cell>
          <cell r="I17" t="str">
            <v>Just Play</v>
          </cell>
        </row>
        <row r="18">
          <cell r="G18" t="str">
            <v>Surf</v>
          </cell>
          <cell r="I18" t="str">
            <v>Kin-ball</v>
          </cell>
        </row>
        <row r="19">
          <cell r="G19" t="str">
            <v>Tricycle</v>
          </cell>
          <cell r="I19" t="str">
            <v>Pétanque</v>
          </cell>
        </row>
        <row r="20">
          <cell r="G20" t="str">
            <v>Trottinette</v>
          </cell>
          <cell r="I20" t="str">
            <v>Rugby</v>
          </cell>
        </row>
        <row r="21">
          <cell r="G21" t="str">
            <v>Va'a (pirogue)</v>
          </cell>
          <cell r="I21" t="str">
            <v>Ultimate</v>
          </cell>
        </row>
        <row r="22">
          <cell r="G22" t="str">
            <v>Vélo</v>
          </cell>
          <cell r="I22" t="str">
            <v>Unihoc</v>
          </cell>
        </row>
        <row r="23">
          <cell r="G23" t="str">
            <v>Voile</v>
          </cell>
          <cell r="I23" t="str">
            <v>Volley-ball</v>
          </cell>
        </row>
        <row r="29">
          <cell r="F29" t="str">
            <v>^</v>
          </cell>
          <cell r="G29" t="str">
            <v>^</v>
          </cell>
          <cell r="H29" t="str">
            <v>^</v>
          </cell>
          <cell r="I29" t="str">
            <v>^</v>
          </cell>
        </row>
        <row r="30">
          <cell r="F30" t="str">
            <v>@</v>
          </cell>
          <cell r="G30" t="str">
            <v>@</v>
          </cell>
          <cell r="H30" t="str">
            <v>@</v>
          </cell>
          <cell r="I30" t="str">
            <v>@</v>
          </cell>
        </row>
      </sheetData>
      <sheetData sheetId="4">
        <row r="4">
          <cell r="C4" t="str">
            <v>@</v>
          </cell>
        </row>
        <row r="7">
          <cell r="C7" t="str">
            <v>@</v>
          </cell>
        </row>
        <row r="8">
          <cell r="C8" t="str">
            <v>@</v>
          </cell>
        </row>
        <row r="9">
          <cell r="C9" t="str">
            <v>@</v>
          </cell>
        </row>
        <row r="24">
          <cell r="C24" t="str">
            <v/>
          </cell>
          <cell r="D24" t="str">
            <v/>
          </cell>
          <cell r="E24" t="str">
            <v/>
          </cell>
          <cell r="F24" t="str">
            <v/>
          </cell>
          <cell r="G24" t="str">
            <v/>
          </cell>
          <cell r="H24" t="str">
            <v/>
          </cell>
          <cell r="I24" t="str">
            <v/>
          </cell>
        </row>
        <row r="25">
          <cell r="C25" t="str">
            <v/>
          </cell>
          <cell r="D25" t="str">
            <v/>
          </cell>
          <cell r="E25" t="str">
            <v/>
          </cell>
          <cell r="F25" t="str">
            <v/>
          </cell>
          <cell r="G25" t="str">
            <v/>
          </cell>
          <cell r="H25" t="str">
            <v/>
          </cell>
          <cell r="I25" t="str">
            <v/>
          </cell>
        </row>
        <row r="26">
          <cell r="C26" t="str">
            <v/>
          </cell>
          <cell r="D26" t="str">
            <v/>
          </cell>
          <cell r="E26" t="str">
            <v/>
          </cell>
          <cell r="F26" t="str">
            <v/>
          </cell>
          <cell r="G26" t="str">
            <v/>
          </cell>
          <cell r="H26" t="str">
            <v/>
          </cell>
          <cell r="I26" t="str">
            <v/>
          </cell>
        </row>
        <row r="27">
          <cell r="C27" t="str">
            <v/>
          </cell>
          <cell r="D27" t="str">
            <v/>
          </cell>
          <cell r="E27" t="str">
            <v/>
          </cell>
          <cell r="F27" t="str">
            <v/>
          </cell>
          <cell r="G27" t="str">
            <v/>
          </cell>
          <cell r="H27" t="str">
            <v/>
          </cell>
          <cell r="I27" t="str">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Événement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s"/>
    </sheetNames>
    <sheetDataSet>
      <sheetData sheetId="0"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bin"/><Relationship Id="rId1" Type="http://schemas.openxmlformats.org/officeDocument/2006/relationships/hyperlink" Target="https://eps.education.pf/wp-content/uploads/04-EPS/Programmation/DOMAINES-EPS-C2-Page-63-CMentale.pdf"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S39"/>
  <sheetViews>
    <sheetView showGridLines="0" tabSelected="1" workbookViewId="0">
      <selection activeCell="W29" sqref="W28:W29"/>
    </sheetView>
  </sheetViews>
  <sheetFormatPr baseColWidth="10" defaultColWidth="3.6640625" defaultRowHeight="14"/>
  <cols>
    <col min="1" max="16384" width="3.6640625" style="1"/>
  </cols>
  <sheetData>
    <row r="1" spans="2:45" ht="15" thickBot="1">
      <c r="B1" s="318" t="s">
        <v>55</v>
      </c>
      <c r="C1" s="319"/>
      <c r="D1" s="319"/>
      <c r="E1" s="319"/>
      <c r="F1" s="319"/>
      <c r="G1" s="319"/>
      <c r="H1" s="319"/>
      <c r="I1" s="319"/>
      <c r="J1" s="319"/>
      <c r="K1" s="319"/>
      <c r="L1" s="319"/>
      <c r="M1" s="319"/>
      <c r="N1" s="319"/>
      <c r="O1" s="319"/>
      <c r="P1" s="319"/>
      <c r="Q1" s="319"/>
      <c r="R1" s="319"/>
      <c r="S1" s="319"/>
      <c r="T1" s="319"/>
      <c r="U1" s="319"/>
      <c r="V1" s="319"/>
      <c r="W1" s="319"/>
      <c r="X1" s="319"/>
      <c r="Y1" s="319"/>
      <c r="Z1" s="320"/>
    </row>
    <row r="2" spans="2:45" ht="15" thickBot="1">
      <c r="B2" s="2"/>
      <c r="C2" s="2"/>
      <c r="D2" s="2"/>
      <c r="E2" s="2"/>
      <c r="F2" s="2"/>
      <c r="G2" s="2"/>
      <c r="H2" s="2"/>
      <c r="I2" s="2"/>
      <c r="J2" s="2"/>
      <c r="K2" s="2"/>
      <c r="L2" s="2"/>
      <c r="M2" s="2"/>
      <c r="N2" s="2"/>
      <c r="O2" s="2"/>
      <c r="P2" s="2"/>
      <c r="Q2" s="2"/>
      <c r="R2" s="2"/>
      <c r="S2" s="2"/>
      <c r="T2" s="2"/>
      <c r="U2" s="2"/>
      <c r="V2" s="2"/>
      <c r="W2" s="2"/>
      <c r="X2" s="2"/>
      <c r="Y2" s="2"/>
      <c r="Z2" s="2"/>
    </row>
    <row r="3" spans="2:45" ht="15" customHeight="1">
      <c r="B3" s="321" t="s">
        <v>92</v>
      </c>
      <c r="C3" s="322"/>
      <c r="D3" s="322"/>
      <c r="E3" s="322"/>
      <c r="F3" s="322"/>
      <c r="G3" s="322"/>
      <c r="H3" s="322"/>
      <c r="I3" s="322"/>
      <c r="J3" s="322"/>
      <c r="K3" s="322"/>
      <c r="L3" s="322"/>
      <c r="M3" s="322"/>
      <c r="N3" s="322"/>
      <c r="O3" s="322"/>
      <c r="P3" s="322"/>
      <c r="Q3" s="322"/>
      <c r="R3" s="322"/>
      <c r="S3" s="322"/>
      <c r="T3" s="322"/>
      <c r="U3" s="322"/>
      <c r="V3" s="322"/>
      <c r="W3" s="322"/>
      <c r="X3" s="322"/>
      <c r="Y3" s="322"/>
      <c r="Z3" s="323"/>
      <c r="AD3" s="312" t="s">
        <v>121</v>
      </c>
      <c r="AE3" s="313"/>
      <c r="AF3" s="313"/>
      <c r="AG3" s="313"/>
      <c r="AH3" s="313"/>
      <c r="AI3" s="313"/>
      <c r="AJ3" s="313"/>
      <c r="AK3" s="313"/>
      <c r="AL3" s="313"/>
      <c r="AM3" s="313"/>
      <c r="AN3" s="313"/>
      <c r="AO3" s="313"/>
      <c r="AP3" s="313"/>
      <c r="AQ3" s="313"/>
      <c r="AR3" s="313"/>
      <c r="AS3" s="314"/>
    </row>
    <row r="4" spans="2:45" ht="14" customHeight="1">
      <c r="B4" s="324"/>
      <c r="C4" s="325"/>
      <c r="D4" s="325"/>
      <c r="E4" s="325"/>
      <c r="F4" s="325"/>
      <c r="G4" s="325"/>
      <c r="H4" s="325"/>
      <c r="I4" s="325"/>
      <c r="J4" s="325"/>
      <c r="K4" s="325"/>
      <c r="L4" s="325"/>
      <c r="M4" s="325"/>
      <c r="N4" s="325"/>
      <c r="O4" s="325"/>
      <c r="P4" s="325"/>
      <c r="Q4" s="325"/>
      <c r="R4" s="325"/>
      <c r="S4" s="325"/>
      <c r="T4" s="325"/>
      <c r="U4" s="325"/>
      <c r="V4" s="325"/>
      <c r="W4" s="325"/>
      <c r="X4" s="325"/>
      <c r="Y4" s="325"/>
      <c r="Z4" s="326"/>
      <c r="AD4" s="315"/>
      <c r="AE4" s="316"/>
      <c r="AF4" s="316"/>
      <c r="AG4" s="316"/>
      <c r="AH4" s="316"/>
      <c r="AI4" s="316"/>
      <c r="AJ4" s="316"/>
      <c r="AK4" s="316"/>
      <c r="AL4" s="316"/>
      <c r="AM4" s="316"/>
      <c r="AN4" s="316"/>
      <c r="AO4" s="316"/>
      <c r="AP4" s="316"/>
      <c r="AQ4" s="316"/>
      <c r="AR4" s="316"/>
      <c r="AS4" s="317"/>
    </row>
    <row r="5" spans="2:45" ht="14" customHeight="1">
      <c r="B5" s="324"/>
      <c r="C5" s="325"/>
      <c r="D5" s="325"/>
      <c r="E5" s="325"/>
      <c r="F5" s="325"/>
      <c r="G5" s="325"/>
      <c r="H5" s="325"/>
      <c r="I5" s="325"/>
      <c r="J5" s="325"/>
      <c r="K5" s="325"/>
      <c r="L5" s="325"/>
      <c r="M5" s="325"/>
      <c r="N5" s="325"/>
      <c r="O5" s="325"/>
      <c r="P5" s="325"/>
      <c r="Q5" s="325"/>
      <c r="R5" s="325"/>
      <c r="S5" s="325"/>
      <c r="T5" s="325"/>
      <c r="U5" s="325"/>
      <c r="V5" s="325"/>
      <c r="W5" s="325"/>
      <c r="X5" s="325"/>
      <c r="Y5" s="325"/>
      <c r="Z5" s="326"/>
      <c r="AD5" s="315"/>
      <c r="AE5" s="316"/>
      <c r="AF5" s="316"/>
      <c r="AG5" s="316"/>
      <c r="AH5" s="316"/>
      <c r="AI5" s="316"/>
      <c r="AJ5" s="316"/>
      <c r="AK5" s="316"/>
      <c r="AL5" s="316"/>
      <c r="AM5" s="316"/>
      <c r="AN5" s="316"/>
      <c r="AO5" s="316"/>
      <c r="AP5" s="316"/>
      <c r="AQ5" s="316"/>
      <c r="AR5" s="316"/>
      <c r="AS5" s="317"/>
    </row>
    <row r="6" spans="2:45" ht="15" customHeight="1" thickBot="1">
      <c r="B6" s="327"/>
      <c r="C6" s="328"/>
      <c r="D6" s="328"/>
      <c r="E6" s="328"/>
      <c r="F6" s="328"/>
      <c r="G6" s="328"/>
      <c r="H6" s="328"/>
      <c r="I6" s="328"/>
      <c r="J6" s="328"/>
      <c r="K6" s="328"/>
      <c r="L6" s="328"/>
      <c r="M6" s="328"/>
      <c r="N6" s="328"/>
      <c r="O6" s="328"/>
      <c r="P6" s="328"/>
      <c r="Q6" s="328"/>
      <c r="R6" s="328"/>
      <c r="S6" s="328"/>
      <c r="T6" s="328"/>
      <c r="U6" s="328"/>
      <c r="V6" s="328"/>
      <c r="W6" s="328"/>
      <c r="X6" s="328"/>
      <c r="Y6" s="328"/>
      <c r="Z6" s="329"/>
      <c r="AD6" s="315"/>
      <c r="AE6" s="316"/>
      <c r="AF6" s="316"/>
      <c r="AG6" s="316"/>
      <c r="AH6" s="316"/>
      <c r="AI6" s="316"/>
      <c r="AJ6" s="316"/>
      <c r="AK6" s="316"/>
      <c r="AL6" s="316"/>
      <c r="AM6" s="316"/>
      <c r="AN6" s="316"/>
      <c r="AO6" s="316"/>
      <c r="AP6" s="316"/>
      <c r="AQ6" s="316"/>
      <c r="AR6" s="316"/>
      <c r="AS6" s="317"/>
    </row>
    <row r="7" spans="2:45" ht="14" customHeight="1">
      <c r="B7" s="2"/>
      <c r="C7" s="2"/>
      <c r="D7" s="2"/>
      <c r="E7" s="2"/>
      <c r="F7" s="2"/>
      <c r="G7" s="2"/>
      <c r="H7" s="2"/>
      <c r="I7" s="2"/>
      <c r="J7" s="2"/>
      <c r="K7" s="2"/>
      <c r="L7" s="2"/>
      <c r="M7" s="2"/>
      <c r="N7" s="2"/>
      <c r="O7" s="2"/>
      <c r="P7" s="2"/>
      <c r="Q7" s="2"/>
      <c r="R7" s="2"/>
      <c r="S7" s="2"/>
      <c r="T7" s="2"/>
      <c r="U7" s="2"/>
      <c r="V7" s="2"/>
      <c r="W7" s="2"/>
      <c r="X7" s="2"/>
      <c r="Y7" s="2"/>
      <c r="Z7" s="2"/>
      <c r="AD7" s="333">
        <v>2</v>
      </c>
      <c r="AE7" s="334"/>
      <c r="AF7" s="334"/>
      <c r="AG7" s="334"/>
      <c r="AH7" s="334"/>
      <c r="AI7" s="334"/>
      <c r="AJ7" s="334"/>
      <c r="AK7" s="334"/>
      <c r="AL7" s="334"/>
      <c r="AM7" s="334"/>
      <c r="AN7" s="334"/>
      <c r="AO7" s="334"/>
      <c r="AP7" s="334"/>
      <c r="AQ7" s="334"/>
      <c r="AR7" s="334"/>
      <c r="AS7" s="335"/>
    </row>
    <row r="8" spans="2:45" ht="14" customHeight="1">
      <c r="AD8" s="333"/>
      <c r="AE8" s="334"/>
      <c r="AF8" s="334"/>
      <c r="AG8" s="334"/>
      <c r="AH8" s="334"/>
      <c r="AI8" s="334"/>
      <c r="AJ8" s="334"/>
      <c r="AK8" s="334"/>
      <c r="AL8" s="334"/>
      <c r="AM8" s="334"/>
      <c r="AN8" s="334"/>
      <c r="AO8" s="334"/>
      <c r="AP8" s="334"/>
      <c r="AQ8" s="334"/>
      <c r="AR8" s="334"/>
      <c r="AS8" s="335"/>
    </row>
    <row r="9" spans="2:45" ht="15" customHeight="1">
      <c r="B9" s="3" t="s">
        <v>146</v>
      </c>
      <c r="AD9" s="333"/>
      <c r="AE9" s="334"/>
      <c r="AF9" s="334"/>
      <c r="AG9" s="334"/>
      <c r="AH9" s="334"/>
      <c r="AI9" s="334"/>
      <c r="AJ9" s="334"/>
      <c r="AK9" s="334"/>
      <c r="AL9" s="334"/>
      <c r="AM9" s="334"/>
      <c r="AN9" s="334"/>
      <c r="AO9" s="334"/>
      <c r="AP9" s="334"/>
      <c r="AQ9" s="334"/>
      <c r="AR9" s="334"/>
      <c r="AS9" s="335"/>
    </row>
    <row r="10" spans="2:45" ht="15" customHeight="1">
      <c r="B10" s="3"/>
      <c r="C10" s="51"/>
      <c r="D10" s="51"/>
      <c r="E10" s="51"/>
      <c r="F10" s="51"/>
      <c r="G10" s="51"/>
      <c r="H10" s="51"/>
      <c r="I10" s="51"/>
      <c r="J10" s="51"/>
      <c r="K10" s="51"/>
      <c r="L10" s="51"/>
      <c r="M10" s="51"/>
      <c r="N10" s="51"/>
      <c r="O10" s="51"/>
      <c r="P10" s="51"/>
      <c r="Q10" s="51"/>
      <c r="R10" s="51"/>
      <c r="S10" s="51"/>
      <c r="T10" s="51"/>
      <c r="U10" s="51"/>
      <c r="V10" s="51"/>
      <c r="W10" s="51"/>
      <c r="X10" s="51"/>
      <c r="Y10" s="51"/>
      <c r="AD10" s="333"/>
      <c r="AE10" s="334"/>
      <c r="AF10" s="334"/>
      <c r="AG10" s="334"/>
      <c r="AH10" s="334"/>
      <c r="AI10" s="334"/>
      <c r="AJ10" s="334"/>
      <c r="AK10" s="334"/>
      <c r="AL10" s="334"/>
      <c r="AM10" s="334"/>
      <c r="AN10" s="334"/>
      <c r="AO10" s="334"/>
      <c r="AP10" s="334"/>
      <c r="AQ10" s="334"/>
      <c r="AR10" s="334"/>
      <c r="AS10" s="335"/>
    </row>
    <row r="11" spans="2:45" ht="15" customHeight="1">
      <c r="B11" s="3" t="s">
        <v>295</v>
      </c>
      <c r="AD11" s="333"/>
      <c r="AE11" s="334"/>
      <c r="AF11" s="334"/>
      <c r="AG11" s="334"/>
      <c r="AH11" s="334"/>
      <c r="AI11" s="334"/>
      <c r="AJ11" s="334"/>
      <c r="AK11" s="334"/>
      <c r="AL11" s="334"/>
      <c r="AM11" s="334"/>
      <c r="AN11" s="334"/>
      <c r="AO11" s="334"/>
      <c r="AP11" s="334"/>
      <c r="AQ11" s="334"/>
      <c r="AR11" s="334"/>
      <c r="AS11" s="335"/>
    </row>
    <row r="12" spans="2:45" ht="15" customHeight="1">
      <c r="B12" s="3"/>
      <c r="AD12" s="333"/>
      <c r="AE12" s="334"/>
      <c r="AF12" s="334"/>
      <c r="AG12" s="334"/>
      <c r="AH12" s="334"/>
      <c r="AI12" s="334"/>
      <c r="AJ12" s="334"/>
      <c r="AK12" s="334"/>
      <c r="AL12" s="334"/>
      <c r="AM12" s="334"/>
      <c r="AN12" s="334"/>
      <c r="AO12" s="334"/>
      <c r="AP12" s="334"/>
      <c r="AQ12" s="334"/>
      <c r="AR12" s="334"/>
      <c r="AS12" s="335"/>
    </row>
    <row r="13" spans="2:45" s="4" customFormat="1" ht="16.5" customHeight="1">
      <c r="B13" s="330" t="s">
        <v>129</v>
      </c>
      <c r="C13" s="330"/>
      <c r="D13" s="330"/>
      <c r="E13" s="330"/>
      <c r="F13" s="330"/>
      <c r="G13" s="330"/>
      <c r="H13" s="330"/>
      <c r="I13" s="330"/>
      <c r="J13" s="330"/>
      <c r="K13" s="330"/>
      <c r="L13" s="330"/>
      <c r="M13" s="330"/>
      <c r="N13" s="330"/>
      <c r="O13" s="330"/>
      <c r="P13" s="330"/>
      <c r="Q13" s="330"/>
      <c r="R13" s="330"/>
      <c r="S13" s="330"/>
      <c r="T13" s="330"/>
      <c r="U13" s="330"/>
      <c r="V13" s="330"/>
      <c r="W13" s="330"/>
      <c r="X13" s="330"/>
      <c r="Y13" s="330"/>
      <c r="AD13" s="333"/>
      <c r="AE13" s="334"/>
      <c r="AF13" s="334"/>
      <c r="AG13" s="334"/>
      <c r="AH13" s="334"/>
      <c r="AI13" s="334"/>
      <c r="AJ13" s="334"/>
      <c r="AK13" s="334"/>
      <c r="AL13" s="334"/>
      <c r="AM13" s="334"/>
      <c r="AN13" s="334"/>
      <c r="AO13" s="334"/>
      <c r="AP13" s="334"/>
      <c r="AQ13" s="334"/>
      <c r="AR13" s="334"/>
      <c r="AS13" s="335"/>
    </row>
    <row r="14" spans="2:45" s="4" customFormat="1" ht="15" customHeight="1">
      <c r="C14" s="331" t="s">
        <v>267</v>
      </c>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D14" s="333"/>
      <c r="AE14" s="334"/>
      <c r="AF14" s="334"/>
      <c r="AG14" s="334"/>
      <c r="AH14" s="334"/>
      <c r="AI14" s="334"/>
      <c r="AJ14" s="334"/>
      <c r="AK14" s="334"/>
      <c r="AL14" s="334"/>
      <c r="AM14" s="334"/>
      <c r="AN14" s="334"/>
      <c r="AO14" s="334"/>
      <c r="AP14" s="334"/>
      <c r="AQ14" s="334"/>
      <c r="AR14" s="334"/>
      <c r="AS14" s="335"/>
    </row>
    <row r="15" spans="2:45" s="4" customFormat="1" ht="15" customHeight="1">
      <c r="C15" s="331" t="s">
        <v>119</v>
      </c>
      <c r="D15" s="331"/>
      <c r="E15" s="331"/>
      <c r="F15" s="331"/>
      <c r="G15" s="331"/>
      <c r="H15" s="331"/>
      <c r="I15" s="331"/>
      <c r="J15" s="331"/>
      <c r="K15" s="331"/>
      <c r="L15" s="331"/>
      <c r="M15" s="331"/>
      <c r="N15" s="331"/>
      <c r="O15" s="331"/>
      <c r="P15" s="331"/>
      <c r="Q15" s="331"/>
      <c r="R15" s="331"/>
      <c r="S15" s="331"/>
      <c r="T15" s="331"/>
      <c r="U15" s="331"/>
      <c r="V15" s="331"/>
      <c r="W15" s="331"/>
      <c r="X15" s="331"/>
      <c r="Y15" s="331"/>
      <c r="Z15" s="331"/>
      <c r="AD15" s="333"/>
      <c r="AE15" s="334"/>
      <c r="AF15" s="334"/>
      <c r="AG15" s="334"/>
      <c r="AH15" s="334"/>
      <c r="AI15" s="334"/>
      <c r="AJ15" s="334"/>
      <c r="AK15" s="334"/>
      <c r="AL15" s="334"/>
      <c r="AM15" s="334"/>
      <c r="AN15" s="334"/>
      <c r="AO15" s="334"/>
      <c r="AP15" s="334"/>
      <c r="AQ15" s="334"/>
      <c r="AR15" s="334"/>
      <c r="AS15" s="335"/>
    </row>
    <row r="16" spans="2:45" s="4" customFormat="1" ht="14.25" customHeight="1">
      <c r="C16" s="331" t="s">
        <v>271</v>
      </c>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D16" s="333"/>
      <c r="AE16" s="334"/>
      <c r="AF16" s="334"/>
      <c r="AG16" s="334"/>
      <c r="AH16" s="334"/>
      <c r="AI16" s="334"/>
      <c r="AJ16" s="334"/>
      <c r="AK16" s="334"/>
      <c r="AL16" s="334"/>
      <c r="AM16" s="334"/>
      <c r="AN16" s="334"/>
      <c r="AO16" s="334"/>
      <c r="AP16" s="334"/>
      <c r="AQ16" s="334"/>
      <c r="AR16" s="334"/>
      <c r="AS16" s="335"/>
    </row>
    <row r="17" spans="1:45" ht="15" customHeight="1">
      <c r="A17" s="4"/>
      <c r="B17" s="4"/>
      <c r="C17" s="331" t="s">
        <v>268</v>
      </c>
      <c r="D17" s="331"/>
      <c r="E17" s="331"/>
      <c r="F17" s="331"/>
      <c r="G17" s="331"/>
      <c r="H17" s="331"/>
      <c r="I17" s="331"/>
      <c r="J17" s="331"/>
      <c r="K17" s="331"/>
      <c r="L17" s="331"/>
      <c r="M17" s="331"/>
      <c r="N17" s="331"/>
      <c r="O17" s="331"/>
      <c r="P17" s="331"/>
      <c r="Q17" s="331"/>
      <c r="R17" s="331"/>
      <c r="S17" s="331"/>
      <c r="T17" s="331"/>
      <c r="U17" s="331"/>
      <c r="V17" s="331"/>
      <c r="W17" s="331"/>
      <c r="X17" s="331"/>
      <c r="Y17" s="331"/>
      <c r="Z17" s="331"/>
      <c r="AA17" s="4"/>
      <c r="AD17" s="333"/>
      <c r="AE17" s="334"/>
      <c r="AF17" s="334"/>
      <c r="AG17" s="334"/>
      <c r="AH17" s="334"/>
      <c r="AI17" s="334"/>
      <c r="AJ17" s="334"/>
      <c r="AK17" s="334"/>
      <c r="AL17" s="334"/>
      <c r="AM17" s="334"/>
      <c r="AN17" s="334"/>
      <c r="AO17" s="334"/>
      <c r="AP17" s="334"/>
      <c r="AQ17" s="334"/>
      <c r="AR17" s="334"/>
      <c r="AS17" s="335"/>
    </row>
    <row r="18" spans="1:45" ht="15" customHeight="1">
      <c r="A18" s="4"/>
      <c r="B18" s="4"/>
      <c r="C18" s="331" t="s">
        <v>269</v>
      </c>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4"/>
      <c r="AD18" s="333"/>
      <c r="AE18" s="334"/>
      <c r="AF18" s="334"/>
      <c r="AG18" s="334"/>
      <c r="AH18" s="334"/>
      <c r="AI18" s="334"/>
      <c r="AJ18" s="334"/>
      <c r="AK18" s="334"/>
      <c r="AL18" s="334"/>
      <c r="AM18" s="334"/>
      <c r="AN18" s="334"/>
      <c r="AO18" s="334"/>
      <c r="AP18" s="334"/>
      <c r="AQ18" s="334"/>
      <c r="AR18" s="334"/>
      <c r="AS18" s="335"/>
    </row>
    <row r="19" spans="1:45" ht="15" customHeight="1">
      <c r="A19" s="4"/>
      <c r="B19" s="4"/>
      <c r="C19" s="331" t="s">
        <v>270</v>
      </c>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4"/>
      <c r="AD19" s="333"/>
      <c r="AE19" s="334"/>
      <c r="AF19" s="334"/>
      <c r="AG19" s="334"/>
      <c r="AH19" s="334"/>
      <c r="AI19" s="334"/>
      <c r="AJ19" s="334"/>
      <c r="AK19" s="334"/>
      <c r="AL19" s="334"/>
      <c r="AM19" s="334"/>
      <c r="AN19" s="334"/>
      <c r="AO19" s="334"/>
      <c r="AP19" s="334"/>
      <c r="AQ19" s="334"/>
      <c r="AR19" s="334"/>
      <c r="AS19" s="335"/>
    </row>
    <row r="20" spans="1:45" ht="15" customHeight="1">
      <c r="A20" s="4"/>
      <c r="B20" s="332" t="s">
        <v>272</v>
      </c>
      <c r="C20" s="332"/>
      <c r="D20" s="332"/>
      <c r="E20" s="332"/>
      <c r="F20" s="332"/>
      <c r="G20" s="332"/>
      <c r="H20" s="332"/>
      <c r="I20" s="332"/>
      <c r="J20" s="332"/>
      <c r="K20" s="332"/>
      <c r="L20" s="332"/>
      <c r="M20" s="332"/>
      <c r="N20" s="332"/>
      <c r="O20" s="332"/>
      <c r="P20" s="332"/>
      <c r="Q20" s="332"/>
      <c r="R20" s="332"/>
      <c r="S20" s="332"/>
      <c r="T20" s="332"/>
      <c r="U20" s="332"/>
      <c r="V20" s="332"/>
      <c r="W20" s="332"/>
      <c r="X20" s="332"/>
      <c r="Y20" s="332"/>
      <c r="Z20" s="332"/>
      <c r="AA20" s="4"/>
      <c r="AD20" s="333"/>
      <c r="AE20" s="334"/>
      <c r="AF20" s="334"/>
      <c r="AG20" s="334"/>
      <c r="AH20" s="334"/>
      <c r="AI20" s="334"/>
      <c r="AJ20" s="334"/>
      <c r="AK20" s="334"/>
      <c r="AL20" s="334"/>
      <c r="AM20" s="334"/>
      <c r="AN20" s="334"/>
      <c r="AO20" s="334"/>
      <c r="AP20" s="334"/>
      <c r="AQ20" s="334"/>
      <c r="AR20" s="334"/>
      <c r="AS20" s="335"/>
    </row>
    <row r="21" spans="1:45" ht="15.75" customHeight="1">
      <c r="A21" s="4"/>
      <c r="B21" s="12"/>
      <c r="C21" s="4"/>
      <c r="D21" s="4"/>
      <c r="E21" s="4"/>
      <c r="F21" s="4"/>
      <c r="G21" s="4"/>
      <c r="H21" s="4"/>
      <c r="I21" s="4"/>
      <c r="J21" s="4"/>
      <c r="K21" s="4"/>
      <c r="L21" s="4"/>
      <c r="M21" s="4"/>
      <c r="N21" s="4"/>
      <c r="O21" s="4"/>
      <c r="P21" s="4"/>
      <c r="Q21" s="4"/>
      <c r="R21" s="4"/>
      <c r="S21" s="4"/>
      <c r="T21" s="4"/>
      <c r="U21" s="4"/>
      <c r="V21" s="4"/>
      <c r="W21" s="4"/>
      <c r="X21" s="4"/>
      <c r="Y21" s="4"/>
      <c r="Z21" s="4"/>
      <c r="AD21" s="333"/>
      <c r="AE21" s="334"/>
      <c r="AF21" s="334"/>
      <c r="AG21" s="334"/>
      <c r="AH21" s="334"/>
      <c r="AI21" s="334"/>
      <c r="AJ21" s="334"/>
      <c r="AK21" s="334"/>
      <c r="AL21" s="334"/>
      <c r="AM21" s="334"/>
      <c r="AN21" s="334"/>
      <c r="AO21" s="334"/>
      <c r="AP21" s="334"/>
      <c r="AQ21" s="334"/>
      <c r="AR21" s="334"/>
      <c r="AS21" s="335"/>
    </row>
    <row r="22" spans="1:45" ht="15" customHeight="1">
      <c r="B22" s="50" t="s">
        <v>151</v>
      </c>
      <c r="C22" s="50"/>
      <c r="D22" s="50"/>
      <c r="E22" s="50"/>
      <c r="F22" s="50"/>
      <c r="G22" s="50"/>
      <c r="H22" s="50"/>
      <c r="I22" s="50"/>
      <c r="J22" s="50"/>
      <c r="K22" s="50"/>
      <c r="L22" s="50"/>
      <c r="M22" s="50"/>
      <c r="N22" s="50"/>
      <c r="O22" s="50"/>
      <c r="P22" s="50"/>
      <c r="Q22" s="50"/>
      <c r="R22" s="50"/>
      <c r="S22" s="50"/>
      <c r="T22" s="50"/>
      <c r="U22" s="50"/>
      <c r="V22" s="50"/>
      <c r="W22" s="50"/>
      <c r="X22" s="50"/>
      <c r="Y22" s="50"/>
      <c r="AD22" s="333"/>
      <c r="AE22" s="334"/>
      <c r="AF22" s="334"/>
      <c r="AG22" s="334"/>
      <c r="AH22" s="334"/>
      <c r="AI22" s="334"/>
      <c r="AJ22" s="334"/>
      <c r="AK22" s="334"/>
      <c r="AL22" s="334"/>
      <c r="AM22" s="334"/>
      <c r="AN22" s="334"/>
      <c r="AO22" s="334"/>
      <c r="AP22" s="334"/>
      <c r="AQ22" s="334"/>
      <c r="AR22" s="334"/>
      <c r="AS22" s="335"/>
    </row>
    <row r="23" spans="1:45" ht="15" customHeight="1">
      <c r="B23" s="50" t="s">
        <v>120</v>
      </c>
      <c r="AD23" s="333"/>
      <c r="AE23" s="334"/>
      <c r="AF23" s="334"/>
      <c r="AG23" s="334"/>
      <c r="AH23" s="334"/>
      <c r="AI23" s="334"/>
      <c r="AJ23" s="334"/>
      <c r="AK23" s="334"/>
      <c r="AL23" s="334"/>
      <c r="AM23" s="334"/>
      <c r="AN23" s="334"/>
      <c r="AO23" s="334"/>
      <c r="AP23" s="334"/>
      <c r="AQ23" s="334"/>
      <c r="AR23" s="334"/>
      <c r="AS23" s="335"/>
    </row>
    <row r="24" spans="1:45" ht="15" customHeight="1">
      <c r="B24" s="15" t="s">
        <v>130</v>
      </c>
      <c r="AD24" s="333"/>
      <c r="AE24" s="334"/>
      <c r="AF24" s="334"/>
      <c r="AG24" s="334"/>
      <c r="AH24" s="334"/>
      <c r="AI24" s="334"/>
      <c r="AJ24" s="334"/>
      <c r="AK24" s="334"/>
      <c r="AL24" s="334"/>
      <c r="AM24" s="334"/>
      <c r="AN24" s="334"/>
      <c r="AO24" s="334"/>
      <c r="AP24" s="334"/>
      <c r="AQ24" s="334"/>
      <c r="AR24" s="334"/>
      <c r="AS24" s="335"/>
    </row>
    <row r="25" spans="1:45" ht="15" customHeight="1">
      <c r="AD25" s="333"/>
      <c r="AE25" s="334"/>
      <c r="AF25" s="334"/>
      <c r="AG25" s="334"/>
      <c r="AH25" s="334"/>
      <c r="AI25" s="334"/>
      <c r="AJ25" s="334"/>
      <c r="AK25" s="334"/>
      <c r="AL25" s="334"/>
      <c r="AM25" s="334"/>
      <c r="AN25" s="334"/>
      <c r="AO25" s="334"/>
      <c r="AP25" s="334"/>
      <c r="AQ25" s="334"/>
      <c r="AR25" s="334"/>
      <c r="AS25" s="335"/>
    </row>
    <row r="26" spans="1:45" ht="15" customHeight="1">
      <c r="AD26" s="333"/>
      <c r="AE26" s="334"/>
      <c r="AF26" s="334"/>
      <c r="AG26" s="334"/>
      <c r="AH26" s="334"/>
      <c r="AI26" s="334"/>
      <c r="AJ26" s="334"/>
      <c r="AK26" s="334"/>
      <c r="AL26" s="334"/>
      <c r="AM26" s="334"/>
      <c r="AN26" s="334"/>
      <c r="AO26" s="334"/>
      <c r="AP26" s="334"/>
      <c r="AQ26" s="334"/>
      <c r="AR26" s="334"/>
      <c r="AS26" s="335"/>
    </row>
    <row r="27" spans="1:45" ht="15" customHeight="1">
      <c r="B27" s="118"/>
      <c r="C27" s="3" t="s">
        <v>379</v>
      </c>
      <c r="AD27" s="333"/>
      <c r="AE27" s="334"/>
      <c r="AF27" s="334"/>
      <c r="AG27" s="334"/>
      <c r="AH27" s="334"/>
      <c r="AI27" s="334"/>
      <c r="AJ27" s="334"/>
      <c r="AK27" s="334"/>
      <c r="AL27" s="334"/>
      <c r="AM27" s="334"/>
      <c r="AN27" s="334"/>
      <c r="AO27" s="334"/>
      <c r="AP27" s="334"/>
      <c r="AQ27" s="334"/>
      <c r="AR27" s="334"/>
      <c r="AS27" s="335"/>
    </row>
    <row r="28" spans="1:45" ht="15" customHeight="1">
      <c r="AD28" s="333"/>
      <c r="AE28" s="334"/>
      <c r="AF28" s="334"/>
      <c r="AG28" s="334"/>
      <c r="AH28" s="334"/>
      <c r="AI28" s="334"/>
      <c r="AJ28" s="334"/>
      <c r="AK28" s="334"/>
      <c r="AL28" s="334"/>
      <c r="AM28" s="334"/>
      <c r="AN28" s="334"/>
      <c r="AO28" s="334"/>
      <c r="AP28" s="334"/>
      <c r="AQ28" s="334"/>
      <c r="AR28" s="334"/>
      <c r="AS28" s="335"/>
    </row>
    <row r="29" spans="1:45" ht="15" customHeight="1">
      <c r="AD29" s="333"/>
      <c r="AE29" s="334"/>
      <c r="AF29" s="334"/>
      <c r="AG29" s="334"/>
      <c r="AH29" s="334"/>
      <c r="AI29" s="334"/>
      <c r="AJ29" s="334"/>
      <c r="AK29" s="334"/>
      <c r="AL29" s="334"/>
      <c r="AM29" s="334"/>
      <c r="AN29" s="334"/>
      <c r="AO29" s="334"/>
      <c r="AP29" s="334"/>
      <c r="AQ29" s="334"/>
      <c r="AR29" s="334"/>
      <c r="AS29" s="335"/>
    </row>
    <row r="30" spans="1:45" ht="15" customHeight="1">
      <c r="B30" s="61"/>
      <c r="C30" s="61"/>
      <c r="D30" s="61"/>
      <c r="E30" s="61"/>
      <c r="F30" s="61"/>
      <c r="G30" s="61"/>
      <c r="H30" s="61"/>
      <c r="I30" s="61"/>
      <c r="J30" s="61"/>
      <c r="K30" s="61"/>
      <c r="L30" s="61"/>
      <c r="M30" s="61"/>
      <c r="N30" s="61"/>
      <c r="O30" s="61"/>
      <c r="P30" s="61"/>
      <c r="Q30" s="61"/>
      <c r="R30" s="61"/>
      <c r="S30" s="61"/>
      <c r="X30" s="61"/>
      <c r="Y30" s="61"/>
      <c r="Z30" s="61"/>
      <c r="AD30" s="333"/>
      <c r="AE30" s="334"/>
      <c r="AF30" s="334"/>
      <c r="AG30" s="334"/>
      <c r="AH30" s="334"/>
      <c r="AI30" s="334"/>
      <c r="AJ30" s="334"/>
      <c r="AK30" s="334"/>
      <c r="AL30" s="334"/>
      <c r="AM30" s="334"/>
      <c r="AN30" s="334"/>
      <c r="AO30" s="334"/>
      <c r="AP30" s="334"/>
      <c r="AQ30" s="334"/>
      <c r="AR30" s="334"/>
      <c r="AS30" s="335"/>
    </row>
    <row r="31" spans="1:45" ht="15.75" customHeight="1">
      <c r="AD31" s="333"/>
      <c r="AE31" s="334"/>
      <c r="AF31" s="334"/>
      <c r="AG31" s="334"/>
      <c r="AH31" s="334"/>
      <c r="AI31" s="334"/>
      <c r="AJ31" s="334"/>
      <c r="AK31" s="334"/>
      <c r="AL31" s="334"/>
      <c r="AM31" s="334"/>
      <c r="AN31" s="334"/>
      <c r="AO31" s="334"/>
      <c r="AP31" s="334"/>
      <c r="AQ31" s="334"/>
      <c r="AR31" s="334"/>
      <c r="AS31" s="335"/>
    </row>
    <row r="32" spans="1:45" ht="15" thickBot="1">
      <c r="B32" s="6" t="s">
        <v>91</v>
      </c>
      <c r="AD32" s="336"/>
      <c r="AE32" s="337"/>
      <c r="AF32" s="337"/>
      <c r="AG32" s="337"/>
      <c r="AH32" s="337"/>
      <c r="AI32" s="337"/>
      <c r="AJ32" s="337"/>
      <c r="AK32" s="337"/>
      <c r="AL32" s="337"/>
      <c r="AM32" s="337"/>
      <c r="AN32" s="337"/>
      <c r="AO32" s="337"/>
      <c r="AP32" s="337"/>
      <c r="AQ32" s="337"/>
      <c r="AR32" s="337"/>
      <c r="AS32" s="338"/>
    </row>
    <row r="33" spans="2:26">
      <c r="B33" s="5" t="s">
        <v>57</v>
      </c>
    </row>
    <row r="34" spans="2:26">
      <c r="B34" s="5" t="s">
        <v>56</v>
      </c>
    </row>
    <row r="35" spans="2:26" ht="15">
      <c r="B35" s="52" t="s">
        <v>94</v>
      </c>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2:26" ht="15">
      <c r="B36" s="52" t="s">
        <v>93</v>
      </c>
      <c r="C36" s="16"/>
      <c r="D36" s="16"/>
      <c r="E36" s="16"/>
      <c r="F36" s="16"/>
      <c r="G36" s="16"/>
      <c r="H36" s="16"/>
      <c r="I36" s="16"/>
      <c r="J36" s="16"/>
      <c r="K36" s="16"/>
      <c r="L36" s="16"/>
      <c r="M36" s="16"/>
      <c r="N36" s="16"/>
      <c r="O36" s="16"/>
      <c r="P36" s="16"/>
      <c r="Q36" s="16"/>
      <c r="R36" s="16"/>
      <c r="S36" s="16"/>
      <c r="T36" s="16"/>
      <c r="U36" s="16"/>
      <c r="V36" s="16"/>
      <c r="W36" s="16"/>
      <c r="X36" s="16"/>
      <c r="Y36" s="16"/>
      <c r="Z36" s="16"/>
    </row>
    <row r="39" spans="2:26">
      <c r="C39" s="118" t="s">
        <v>161</v>
      </c>
    </row>
  </sheetData>
  <sheetProtection sheet="1" objects="1" scenarios="1"/>
  <mergeCells count="12">
    <mergeCell ref="C17:Z17"/>
    <mergeCell ref="C18:Z18"/>
    <mergeCell ref="C19:Z19"/>
    <mergeCell ref="B20:Z20"/>
    <mergeCell ref="AD7:AS32"/>
    <mergeCell ref="AD3:AS6"/>
    <mergeCell ref="B1:Z1"/>
    <mergeCell ref="B3:Z6"/>
    <mergeCell ref="B13:Y13"/>
    <mergeCell ref="C16:Z16"/>
    <mergeCell ref="C15:Z15"/>
    <mergeCell ref="C14:Z14"/>
  </mergeCells>
  <pageMargins left="0.39370078740157483" right="0.39370078740157483" top="0.39370078740157483" bottom="0.39370078740157483" header="0.31496062992125984" footer="0.31496062992125984"/>
  <pageSetup paperSize="9"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N79"/>
  <sheetViews>
    <sheetView showGridLines="0" topLeftCell="A9" workbookViewId="0">
      <selection activeCell="H30" sqref="H30"/>
    </sheetView>
  </sheetViews>
  <sheetFormatPr baseColWidth="10" defaultRowHeight="15"/>
  <cols>
    <col min="1" max="1" width="6.5" customWidth="1"/>
    <col min="2" max="2" width="27.1640625" customWidth="1"/>
    <col min="3" max="3" width="44.83203125" customWidth="1"/>
    <col min="4" max="4" width="45.1640625" customWidth="1"/>
    <col min="5" max="5" width="41.5" customWidth="1"/>
    <col min="13" max="13" width="38.1640625" customWidth="1"/>
    <col min="14" max="14" width="39.5" customWidth="1"/>
    <col min="15" max="15" width="52.5" customWidth="1"/>
  </cols>
  <sheetData>
    <row r="1" spans="2:5">
      <c r="E1" s="340" t="s">
        <v>121</v>
      </c>
    </row>
    <row r="2" spans="2:5">
      <c r="E2" s="340"/>
    </row>
    <row r="3" spans="2:5">
      <c r="E3" s="340"/>
    </row>
    <row r="4" spans="2:5">
      <c r="E4" s="341">
        <v>2</v>
      </c>
    </row>
    <row r="5" spans="2:5">
      <c r="E5" s="341"/>
    </row>
    <row r="6" spans="2:5">
      <c r="E6" s="341"/>
    </row>
    <row r="7" spans="2:5">
      <c r="E7" s="341"/>
    </row>
    <row r="8" spans="2:5">
      <c r="B8" t="s">
        <v>162</v>
      </c>
      <c r="E8" s="341"/>
    </row>
    <row r="9" spans="2:5">
      <c r="B9" t="s">
        <v>163</v>
      </c>
      <c r="E9" s="341"/>
    </row>
    <row r="10" spans="2:5" ht="16">
      <c r="B10" s="73" t="s">
        <v>302</v>
      </c>
      <c r="E10" s="341"/>
    </row>
    <row r="11" spans="2:5">
      <c r="E11" s="341"/>
    </row>
    <row r="12" spans="2:5" ht="15" customHeight="1">
      <c r="D12" s="281"/>
      <c r="E12" s="281"/>
    </row>
    <row r="13" spans="2:5" ht="26">
      <c r="B13" s="342" t="s">
        <v>141</v>
      </c>
      <c r="C13" s="343"/>
      <c r="D13" s="343"/>
      <c r="E13" s="344"/>
    </row>
    <row r="14" spans="2:5">
      <c r="B14" s="74"/>
    </row>
    <row r="15" spans="2:5">
      <c r="B15" s="345" t="s">
        <v>142</v>
      </c>
      <c r="C15" s="345"/>
      <c r="D15" s="345"/>
      <c r="E15" s="345"/>
    </row>
    <row r="16" spans="2:5">
      <c r="B16" s="82"/>
      <c r="C16" s="280"/>
      <c r="D16" s="280"/>
      <c r="E16" s="280"/>
    </row>
    <row r="17" spans="1:5">
      <c r="B17" s="339" t="s">
        <v>143</v>
      </c>
      <c r="C17" s="339"/>
      <c r="D17" s="339"/>
      <c r="E17" s="339"/>
    </row>
    <row r="18" spans="1:5">
      <c r="B18" s="280"/>
      <c r="C18" s="280"/>
      <c r="D18" s="280"/>
      <c r="E18" s="280"/>
    </row>
    <row r="19" spans="1:5" ht="15" customHeight="1">
      <c r="B19" s="339" t="s">
        <v>303</v>
      </c>
      <c r="C19" s="339"/>
      <c r="D19" s="339"/>
      <c r="E19" s="339"/>
    </row>
    <row r="20" spans="1:5">
      <c r="B20" s="280"/>
      <c r="C20" s="280"/>
      <c r="D20" s="280"/>
      <c r="E20" s="280"/>
    </row>
    <row r="21" spans="1:5" ht="15" customHeight="1">
      <c r="B21" s="339" t="s">
        <v>144</v>
      </c>
      <c r="C21" s="339"/>
      <c r="D21" s="339"/>
      <c r="E21" s="339"/>
    </row>
    <row r="22" spans="1:5">
      <c r="B22" s="280"/>
      <c r="C22" s="280"/>
      <c r="D22" s="280"/>
      <c r="E22" s="280"/>
    </row>
    <row r="23" spans="1:5">
      <c r="B23" s="280" t="s">
        <v>145</v>
      </c>
      <c r="C23" s="280"/>
      <c r="D23" s="280"/>
      <c r="E23" s="280"/>
    </row>
    <row r="24" spans="1:5">
      <c r="B24" s="75"/>
    </row>
    <row r="26" spans="1:5" ht="30" customHeight="1" thickBot="1">
      <c r="B26" s="346" t="s">
        <v>122</v>
      </c>
      <c r="C26" s="347"/>
      <c r="D26" s="83" t="s">
        <v>304</v>
      </c>
      <c r="E26" s="84" t="s">
        <v>123</v>
      </c>
    </row>
    <row r="27" spans="1:5" ht="33" customHeight="1">
      <c r="A27" s="348" t="s">
        <v>147</v>
      </c>
      <c r="B27" s="350" t="s">
        <v>124</v>
      </c>
      <c r="C27" s="352" t="s">
        <v>305</v>
      </c>
      <c r="D27" s="355" t="s">
        <v>306</v>
      </c>
      <c r="E27" s="357" t="s">
        <v>307</v>
      </c>
    </row>
    <row r="28" spans="1:5" ht="33" customHeight="1">
      <c r="A28" s="349"/>
      <c r="B28" s="351"/>
      <c r="C28" s="353"/>
      <c r="D28" s="356"/>
      <c r="E28" s="358"/>
    </row>
    <row r="29" spans="1:5" ht="15.75" customHeight="1">
      <c r="A29" s="349"/>
      <c r="B29" s="351"/>
      <c r="C29" s="353"/>
      <c r="D29" s="356"/>
      <c r="E29" s="358"/>
    </row>
    <row r="30" spans="1:5" ht="33" customHeight="1">
      <c r="A30" s="349"/>
      <c r="B30" s="351"/>
      <c r="C30" s="353"/>
      <c r="D30" s="356"/>
      <c r="E30" s="358"/>
    </row>
    <row r="31" spans="1:5" ht="33" customHeight="1">
      <c r="A31" s="349"/>
      <c r="B31" s="351"/>
      <c r="C31" s="353"/>
      <c r="D31" s="356"/>
      <c r="E31" s="358"/>
    </row>
    <row r="32" spans="1:5" ht="33" customHeight="1">
      <c r="A32" s="349"/>
      <c r="B32" s="351"/>
      <c r="C32" s="353"/>
      <c r="D32" s="356"/>
      <c r="E32" s="358"/>
    </row>
    <row r="33" spans="1:5" ht="18" customHeight="1">
      <c r="A33" s="349"/>
      <c r="B33" s="351"/>
      <c r="C33" s="353"/>
      <c r="D33" s="356"/>
      <c r="E33" s="358"/>
    </row>
    <row r="34" spans="1:5" ht="20.25" customHeight="1">
      <c r="A34" s="349"/>
      <c r="B34" s="351"/>
      <c r="C34" s="353"/>
      <c r="D34" s="356"/>
      <c r="E34" s="358"/>
    </row>
    <row r="35" spans="1:5" ht="17.25" customHeight="1">
      <c r="A35" s="349"/>
      <c r="B35" s="282"/>
      <c r="C35" s="354"/>
      <c r="D35" s="356"/>
      <c r="E35" s="358"/>
    </row>
    <row r="36" spans="1:5" ht="30" customHeight="1">
      <c r="A36" s="369" t="s">
        <v>148</v>
      </c>
      <c r="B36" s="370" t="s">
        <v>125</v>
      </c>
      <c r="C36" s="352" t="s">
        <v>308</v>
      </c>
      <c r="D36" s="363" t="s">
        <v>309</v>
      </c>
      <c r="E36" s="366" t="s">
        <v>310</v>
      </c>
    </row>
    <row r="37" spans="1:5" ht="15" customHeight="1">
      <c r="A37" s="369"/>
      <c r="B37" s="371"/>
      <c r="C37" s="353"/>
      <c r="D37" s="364"/>
      <c r="E37" s="367"/>
    </row>
    <row r="38" spans="1:5" ht="30" customHeight="1">
      <c r="A38" s="369"/>
      <c r="B38" s="371"/>
      <c r="C38" s="353"/>
      <c r="D38" s="364"/>
      <c r="E38" s="367"/>
    </row>
    <row r="39" spans="1:5" ht="30" customHeight="1">
      <c r="A39" s="369"/>
      <c r="B39" s="371"/>
      <c r="C39" s="353"/>
      <c r="D39" s="364"/>
      <c r="E39" s="367"/>
    </row>
    <row r="40" spans="1:5" ht="30" customHeight="1">
      <c r="A40" s="369"/>
      <c r="B40" s="371"/>
      <c r="C40" s="353"/>
      <c r="D40" s="364"/>
      <c r="E40" s="367"/>
    </row>
    <row r="41" spans="1:5" ht="30" customHeight="1">
      <c r="A41" s="369"/>
      <c r="B41" s="371"/>
      <c r="C41" s="353"/>
      <c r="D41" s="364"/>
      <c r="E41" s="367"/>
    </row>
    <row r="42" spans="1:5" ht="30" customHeight="1">
      <c r="A42" s="369"/>
      <c r="B42" s="371"/>
      <c r="C42" s="353"/>
      <c r="D42" s="364"/>
      <c r="E42" s="367"/>
    </row>
    <row r="43" spans="1:5" ht="30" customHeight="1">
      <c r="A43" s="369"/>
      <c r="B43" s="371"/>
      <c r="C43" s="353"/>
      <c r="D43" s="364"/>
      <c r="E43" s="367"/>
    </row>
    <row r="44" spans="1:5" ht="30" customHeight="1">
      <c r="A44" s="369"/>
      <c r="B44" s="371"/>
      <c r="C44" s="353"/>
      <c r="D44" s="364"/>
      <c r="E44" s="367"/>
    </row>
    <row r="45" spans="1:5" ht="30" customHeight="1">
      <c r="A45" s="369"/>
      <c r="B45" s="371"/>
      <c r="C45" s="353"/>
      <c r="D45" s="364"/>
      <c r="E45" s="367"/>
    </row>
    <row r="46" spans="1:5" ht="30" customHeight="1">
      <c r="A46" s="369"/>
      <c r="B46" s="372"/>
      <c r="C46" s="354"/>
      <c r="D46" s="365"/>
      <c r="E46" s="368"/>
    </row>
    <row r="47" spans="1:5" ht="15" customHeight="1">
      <c r="A47" s="359" t="s">
        <v>149</v>
      </c>
      <c r="B47" s="360" t="s">
        <v>126</v>
      </c>
      <c r="C47" s="352" t="s">
        <v>311</v>
      </c>
      <c r="D47" s="363" t="s">
        <v>312</v>
      </c>
      <c r="E47" s="366" t="s">
        <v>313</v>
      </c>
    </row>
    <row r="48" spans="1:5" ht="15" customHeight="1">
      <c r="A48" s="359"/>
      <c r="B48" s="361"/>
      <c r="C48" s="353"/>
      <c r="D48" s="364"/>
      <c r="E48" s="367"/>
    </row>
    <row r="49" spans="1:5" ht="15" customHeight="1">
      <c r="A49" s="359"/>
      <c r="B49" s="361"/>
      <c r="C49" s="353"/>
      <c r="D49" s="364"/>
      <c r="E49" s="367"/>
    </row>
    <row r="50" spans="1:5" ht="15" customHeight="1">
      <c r="A50" s="359"/>
      <c r="B50" s="361"/>
      <c r="C50" s="353"/>
      <c r="D50" s="364"/>
      <c r="E50" s="367"/>
    </row>
    <row r="51" spans="1:5" ht="15" customHeight="1">
      <c r="A51" s="359"/>
      <c r="B51" s="361"/>
      <c r="C51" s="353"/>
      <c r="D51" s="364"/>
      <c r="E51" s="367"/>
    </row>
    <row r="52" spans="1:5" ht="15" customHeight="1">
      <c r="A52" s="359"/>
      <c r="B52" s="361"/>
      <c r="C52" s="353"/>
      <c r="D52" s="364"/>
      <c r="E52" s="367"/>
    </row>
    <row r="53" spans="1:5" ht="15.75" customHeight="1">
      <c r="A53" s="359"/>
      <c r="B53" s="361"/>
      <c r="C53" s="353"/>
      <c r="D53" s="364"/>
      <c r="E53" s="367"/>
    </row>
    <row r="54" spans="1:5" ht="15.75" customHeight="1">
      <c r="A54" s="359"/>
      <c r="B54" s="361"/>
      <c r="C54" s="353"/>
      <c r="D54" s="364"/>
      <c r="E54" s="367"/>
    </row>
    <row r="55" spans="1:5" ht="15.75" customHeight="1">
      <c r="A55" s="359"/>
      <c r="B55" s="361"/>
      <c r="C55" s="353"/>
      <c r="D55" s="364"/>
      <c r="E55" s="367"/>
    </row>
    <row r="56" spans="1:5" ht="15.75" customHeight="1">
      <c r="A56" s="359"/>
      <c r="B56" s="361"/>
      <c r="C56" s="353"/>
      <c r="D56" s="364"/>
      <c r="E56" s="367"/>
    </row>
    <row r="57" spans="1:5" ht="15.75" customHeight="1">
      <c r="A57" s="359"/>
      <c r="B57" s="361"/>
      <c r="C57" s="353"/>
      <c r="D57" s="364"/>
      <c r="E57" s="367"/>
    </row>
    <row r="58" spans="1:5" ht="15.75" customHeight="1">
      <c r="A58" s="359"/>
      <c r="B58" s="361"/>
      <c r="C58" s="353"/>
      <c r="D58" s="364"/>
      <c r="E58" s="367"/>
    </row>
    <row r="59" spans="1:5" ht="15.75" customHeight="1">
      <c r="A59" s="359"/>
      <c r="B59" s="361"/>
      <c r="C59" s="353"/>
      <c r="D59" s="364"/>
      <c r="E59" s="367"/>
    </row>
    <row r="60" spans="1:5" ht="15.75" customHeight="1">
      <c r="A60" s="359"/>
      <c r="B60" s="361"/>
      <c r="C60" s="353"/>
      <c r="D60" s="364"/>
      <c r="E60" s="367"/>
    </row>
    <row r="61" spans="1:5" ht="15.75" customHeight="1">
      <c r="A61" s="359"/>
      <c r="B61" s="362"/>
      <c r="C61" s="354"/>
      <c r="D61" s="365"/>
      <c r="E61" s="368"/>
    </row>
    <row r="62" spans="1:5" ht="15.75" customHeight="1">
      <c r="A62" s="373" t="s">
        <v>150</v>
      </c>
      <c r="B62" s="375" t="s">
        <v>127</v>
      </c>
      <c r="C62" s="352" t="s">
        <v>314</v>
      </c>
      <c r="D62" s="355" t="s">
        <v>315</v>
      </c>
      <c r="E62" s="366" t="s">
        <v>316</v>
      </c>
    </row>
    <row r="63" spans="1:5" ht="15.75" customHeight="1">
      <c r="A63" s="373"/>
      <c r="B63" s="376"/>
      <c r="C63" s="353"/>
      <c r="D63" s="356"/>
      <c r="E63" s="367"/>
    </row>
    <row r="64" spans="1:5" ht="15.75" customHeight="1">
      <c r="A64" s="373"/>
      <c r="B64" s="376"/>
      <c r="C64" s="353"/>
      <c r="D64" s="356"/>
      <c r="E64" s="367"/>
    </row>
    <row r="65" spans="1:14" ht="15.75" customHeight="1">
      <c r="A65" s="373"/>
      <c r="B65" s="376"/>
      <c r="C65" s="353"/>
      <c r="D65" s="356"/>
      <c r="E65" s="367"/>
    </row>
    <row r="66" spans="1:14" ht="15.75" customHeight="1">
      <c r="A66" s="373"/>
      <c r="B66" s="376"/>
      <c r="C66" s="353"/>
      <c r="D66" s="356"/>
      <c r="E66" s="367"/>
    </row>
    <row r="67" spans="1:14" ht="15.75" customHeight="1">
      <c r="A67" s="373"/>
      <c r="B67" s="376"/>
      <c r="C67" s="353"/>
      <c r="D67" s="356"/>
      <c r="E67" s="367"/>
    </row>
    <row r="68" spans="1:14" ht="15.75" customHeight="1">
      <c r="A68" s="373"/>
      <c r="B68" s="376"/>
      <c r="C68" s="353"/>
      <c r="D68" s="356"/>
      <c r="E68" s="367"/>
    </row>
    <row r="69" spans="1:14" ht="15.75" customHeight="1">
      <c r="A69" s="373"/>
      <c r="B69" s="376"/>
      <c r="C69" s="353"/>
      <c r="D69" s="356"/>
      <c r="E69" s="367"/>
    </row>
    <row r="70" spans="1:14" ht="15.75" customHeight="1">
      <c r="A70" s="373"/>
      <c r="B70" s="376"/>
      <c r="C70" s="353"/>
      <c r="D70" s="356"/>
      <c r="E70" s="367"/>
    </row>
    <row r="71" spans="1:14" ht="15.75" customHeight="1">
      <c r="A71" s="373"/>
      <c r="B71" s="376"/>
      <c r="C71" s="353"/>
      <c r="D71" s="356"/>
      <c r="E71" s="367"/>
    </row>
    <row r="72" spans="1:14" ht="15.75" customHeight="1">
      <c r="A72" s="373"/>
      <c r="B72" s="376"/>
      <c r="C72" s="353"/>
      <c r="D72" s="356"/>
      <c r="E72" s="367"/>
    </row>
    <row r="73" spans="1:14" ht="15.75" customHeight="1">
      <c r="A73" s="373"/>
      <c r="B73" s="376"/>
      <c r="C73" s="353"/>
      <c r="D73" s="356"/>
      <c r="E73" s="367"/>
    </row>
    <row r="74" spans="1:14" ht="15.75" customHeight="1">
      <c r="A74" s="373"/>
      <c r="B74" s="376"/>
      <c r="C74" s="353"/>
      <c r="D74" s="356"/>
      <c r="E74" s="367"/>
    </row>
    <row r="75" spans="1:14" ht="15.75" customHeight="1">
      <c r="A75" s="373"/>
      <c r="B75" s="376"/>
      <c r="C75" s="353"/>
      <c r="D75" s="356"/>
      <c r="E75" s="367"/>
    </row>
    <row r="76" spans="1:14" ht="15.75" customHeight="1" thickBot="1">
      <c r="A76" s="374"/>
      <c r="B76" s="377"/>
      <c r="C76" s="354"/>
      <c r="D76" s="378"/>
      <c r="E76" s="368"/>
    </row>
    <row r="78" spans="1:14">
      <c r="N78" s="76"/>
    </row>
    <row r="79" spans="1:14">
      <c r="N79" s="76"/>
    </row>
  </sheetData>
  <sheetProtection sheet="1" objects="1" scenarios="1"/>
  <mergeCells count="28">
    <mergeCell ref="A62:A76"/>
    <mergeCell ref="B62:B76"/>
    <mergeCell ref="C62:C76"/>
    <mergeCell ref="D62:D76"/>
    <mergeCell ref="E62:E76"/>
    <mergeCell ref="A36:A46"/>
    <mergeCell ref="B36:B46"/>
    <mergeCell ref="C36:C46"/>
    <mergeCell ref="D36:D46"/>
    <mergeCell ref="E36:E46"/>
    <mergeCell ref="A47:A61"/>
    <mergeCell ref="B47:B61"/>
    <mergeCell ref="C47:C61"/>
    <mergeCell ref="D47:D61"/>
    <mergeCell ref="E47:E61"/>
    <mergeCell ref="B21:E21"/>
    <mergeCell ref="B26:C26"/>
    <mergeCell ref="A27:A35"/>
    <mergeCell ref="B27:B34"/>
    <mergeCell ref="C27:C35"/>
    <mergeCell ref="D27:D35"/>
    <mergeCell ref="E27:E35"/>
    <mergeCell ref="B19:E19"/>
    <mergeCell ref="E1:E3"/>
    <mergeCell ref="E4:E11"/>
    <mergeCell ref="B13:E13"/>
    <mergeCell ref="B15:E15"/>
    <mergeCell ref="B17:E17"/>
  </mergeCells>
  <pageMargins left="0.51181102362204722" right="0.51181102362204722" top="0.51181102362204722" bottom="0.51181102362204722" header="0.31496062992125984" footer="0.31496062992125984"/>
  <pageSetup paperSize="9" scale="54" orientation="portrait" verticalDpi="597"/>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A41"/>
  <sheetViews>
    <sheetView showGridLines="0" topLeftCell="A7" zoomScaleNormal="100" workbookViewId="0">
      <selection activeCell="R19" sqref="R19"/>
    </sheetView>
  </sheetViews>
  <sheetFormatPr baseColWidth="10" defaultColWidth="12.5" defaultRowHeight="16"/>
  <cols>
    <col min="1" max="1" width="12.5" style="214"/>
    <col min="2" max="2" width="3.5" style="214" customWidth="1"/>
    <col min="3" max="3" width="27.83203125" style="246" customWidth="1"/>
    <col min="4" max="4" width="5.6640625" style="214" customWidth="1"/>
    <col min="5" max="5" width="3.5" style="214" customWidth="1"/>
    <col min="6" max="6" width="27.83203125" style="246" customWidth="1"/>
    <col min="7" max="7" width="5.6640625" style="214" customWidth="1"/>
    <col min="8" max="8" width="3.5" style="214" customWidth="1"/>
    <col min="9" max="9" width="27.83203125" style="246" customWidth="1"/>
    <col min="10" max="10" width="5.6640625" style="214" customWidth="1"/>
    <col min="11" max="11" width="3.5" style="214" customWidth="1"/>
    <col min="12" max="12" width="27.83203125" style="246" customWidth="1"/>
    <col min="13" max="13" width="5.6640625" style="214" customWidth="1"/>
    <col min="14" max="14" width="3.5" style="214" customWidth="1"/>
    <col min="15" max="15" width="27.83203125" style="246" customWidth="1"/>
    <col min="16" max="16384" width="12.5" style="214"/>
  </cols>
  <sheetData>
    <row r="1" spans="2:15" ht="22" thickBot="1">
      <c r="B1" s="379" t="s">
        <v>273</v>
      </c>
      <c r="C1" s="379"/>
      <c r="D1" s="379"/>
      <c r="E1" s="379"/>
      <c r="F1" s="379"/>
      <c r="G1" s="379"/>
      <c r="H1" s="379"/>
      <c r="I1" s="379"/>
      <c r="J1" s="379"/>
      <c r="K1" s="379"/>
      <c r="L1" s="379"/>
      <c r="M1" s="379"/>
      <c r="N1" s="379"/>
      <c r="O1" s="379"/>
    </row>
    <row r="2" spans="2:15">
      <c r="B2" s="215"/>
      <c r="C2" s="216" t="s">
        <v>274</v>
      </c>
      <c r="D2" s="217"/>
      <c r="E2" s="218"/>
      <c r="F2" s="216" t="s">
        <v>275</v>
      </c>
      <c r="G2" s="217"/>
      <c r="H2" s="218"/>
      <c r="I2" s="216" t="s">
        <v>276</v>
      </c>
      <c r="J2" s="217"/>
      <c r="K2" s="218"/>
      <c r="L2" s="216" t="s">
        <v>277</v>
      </c>
      <c r="M2" s="217"/>
      <c r="N2" s="218"/>
      <c r="O2" s="216" t="s">
        <v>278</v>
      </c>
    </row>
    <row r="3" spans="2:15" ht="35" thickBot="1">
      <c r="B3" s="219"/>
      <c r="C3" s="220" t="s">
        <v>279</v>
      </c>
      <c r="D3" s="221"/>
      <c r="E3" s="222"/>
      <c r="F3" s="223" t="s">
        <v>280</v>
      </c>
      <c r="G3" s="221"/>
      <c r="H3" s="222"/>
      <c r="I3" s="223" t="s">
        <v>281</v>
      </c>
      <c r="J3" s="221"/>
      <c r="K3" s="222"/>
      <c r="L3" s="220" t="s">
        <v>282</v>
      </c>
      <c r="M3" s="221"/>
      <c r="N3" s="222"/>
      <c r="O3" s="223" t="s">
        <v>283</v>
      </c>
    </row>
    <row r="6" spans="2:15">
      <c r="B6" s="224"/>
      <c r="C6" s="225" t="s">
        <v>284</v>
      </c>
      <c r="D6" s="226"/>
      <c r="E6" s="227"/>
      <c r="F6" s="228" t="s">
        <v>285</v>
      </c>
      <c r="G6" s="226"/>
      <c r="H6" s="229"/>
      <c r="I6" s="230" t="s">
        <v>286</v>
      </c>
      <c r="J6" s="226"/>
      <c r="K6" s="231"/>
      <c r="L6" s="232" t="s">
        <v>287</v>
      </c>
      <c r="M6" s="226"/>
      <c r="N6" s="233"/>
      <c r="O6" s="234" t="s">
        <v>288</v>
      </c>
    </row>
    <row r="7" spans="2:15" ht="54" customHeight="1">
      <c r="B7" s="235"/>
      <c r="C7" s="236" t="s">
        <v>318</v>
      </c>
      <c r="D7" s="237"/>
      <c r="E7" s="238"/>
      <c r="F7" s="239" t="s">
        <v>319</v>
      </c>
      <c r="G7" s="237"/>
      <c r="H7" s="240"/>
      <c r="I7" s="241" t="s">
        <v>320</v>
      </c>
      <c r="J7" s="237"/>
      <c r="K7" s="242"/>
      <c r="L7" s="243" t="s">
        <v>321</v>
      </c>
      <c r="M7" s="237"/>
      <c r="N7" s="244"/>
      <c r="O7" s="245" t="s">
        <v>322</v>
      </c>
    </row>
    <row r="8" spans="2:15" ht="17" thickBot="1"/>
    <row r="9" spans="2:15" ht="58" thickTop="1" thickBot="1">
      <c r="B9" s="286"/>
      <c r="C9" s="247" t="s">
        <v>323</v>
      </c>
      <c r="D9" s="246"/>
      <c r="E9" s="287"/>
      <c r="F9" s="248" t="s">
        <v>324</v>
      </c>
      <c r="G9" s="217"/>
      <c r="H9" s="288"/>
      <c r="I9" s="249" t="s">
        <v>325</v>
      </c>
      <c r="J9" s="217"/>
      <c r="K9" s="289"/>
      <c r="L9" s="290" t="s">
        <v>326</v>
      </c>
      <c r="M9" s="217"/>
      <c r="N9" s="291"/>
      <c r="O9" s="250" t="s">
        <v>327</v>
      </c>
    </row>
    <row r="10" spans="2:15" ht="18" thickTop="1" thickBot="1">
      <c r="D10" s="246"/>
      <c r="E10" s="246"/>
      <c r="G10" s="217"/>
      <c r="H10" s="217"/>
      <c r="I10" s="251"/>
      <c r="J10" s="217"/>
      <c r="K10" s="217"/>
      <c r="L10" s="251"/>
      <c r="M10" s="217"/>
      <c r="N10" s="217"/>
    </row>
    <row r="11" spans="2:15" ht="58" thickTop="1" thickBot="1">
      <c r="B11" s="286"/>
      <c r="C11" s="252" t="s">
        <v>328</v>
      </c>
      <c r="D11" s="246"/>
      <c r="E11" s="287"/>
      <c r="F11" s="248" t="s">
        <v>329</v>
      </c>
      <c r="G11" s="217"/>
      <c r="H11" s="288"/>
      <c r="I11" s="249" t="s">
        <v>330</v>
      </c>
      <c r="J11" s="217"/>
      <c r="K11" s="289"/>
      <c r="L11" s="290" t="s">
        <v>331</v>
      </c>
      <c r="M11" s="217"/>
      <c r="N11" s="291"/>
      <c r="O11" s="250" t="s">
        <v>332</v>
      </c>
    </row>
    <row r="12" spans="2:15" ht="18" thickTop="1" thickBot="1">
      <c r="D12" s="246"/>
      <c r="E12" s="246"/>
      <c r="G12" s="217"/>
      <c r="H12" s="217"/>
      <c r="I12" s="251"/>
      <c r="J12" s="217"/>
      <c r="K12" s="217"/>
      <c r="M12" s="217"/>
      <c r="N12" s="217"/>
    </row>
    <row r="13" spans="2:15" ht="58" thickTop="1" thickBot="1">
      <c r="B13" s="286"/>
      <c r="C13" s="252" t="s">
        <v>333</v>
      </c>
      <c r="D13" s="246"/>
      <c r="E13" s="246"/>
      <c r="G13" s="217"/>
      <c r="H13" s="288"/>
      <c r="I13" s="249" t="s">
        <v>289</v>
      </c>
      <c r="J13" s="217"/>
      <c r="K13" s="217"/>
      <c r="M13" s="217"/>
      <c r="N13" s="388" t="s">
        <v>380</v>
      </c>
      <c r="O13" s="389"/>
    </row>
    <row r="14" spans="2:15" ht="17" thickTop="1">
      <c r="N14" s="390"/>
      <c r="O14" s="391"/>
    </row>
    <row r="15" spans="2:15" ht="17" thickBot="1">
      <c r="N15" s="390"/>
      <c r="O15" s="391"/>
    </row>
    <row r="16" spans="2:15" ht="16" customHeight="1">
      <c r="B16" s="380" t="s">
        <v>363</v>
      </c>
      <c r="C16" s="381"/>
      <c r="D16" s="381"/>
      <c r="E16" s="381"/>
      <c r="F16" s="381"/>
      <c r="G16" s="381"/>
      <c r="H16" s="381"/>
      <c r="I16" s="381"/>
      <c r="J16" s="381"/>
      <c r="K16" s="381"/>
      <c r="L16" s="382"/>
      <c r="N16" s="390"/>
      <c r="O16" s="391"/>
    </row>
    <row r="17" spans="2:27" ht="17" thickBot="1">
      <c r="B17" s="383"/>
      <c r="C17" s="384"/>
      <c r="D17" s="384"/>
      <c r="E17" s="384"/>
      <c r="F17" s="384"/>
      <c r="G17" s="384"/>
      <c r="H17" s="384"/>
      <c r="I17" s="384"/>
      <c r="J17" s="384"/>
      <c r="K17" s="384"/>
      <c r="L17" s="385"/>
      <c r="N17" s="390"/>
      <c r="O17" s="391"/>
      <c r="U17" s="386" t="s">
        <v>317</v>
      </c>
      <c r="V17" s="386"/>
      <c r="W17" s="386"/>
      <c r="X17" s="386"/>
      <c r="Y17" s="386"/>
      <c r="Z17" s="386"/>
      <c r="AA17" s="386"/>
    </row>
    <row r="18" spans="2:27">
      <c r="N18" s="390"/>
      <c r="O18" s="391"/>
      <c r="U18" s="386"/>
      <c r="V18" s="386"/>
      <c r="W18" s="386"/>
      <c r="X18" s="386"/>
      <c r="Y18" s="386"/>
      <c r="Z18" s="386"/>
      <c r="AA18" s="386"/>
    </row>
    <row r="19" spans="2:27">
      <c r="B19" s="253"/>
      <c r="C19" s="254" t="s">
        <v>290</v>
      </c>
      <c r="D19" s="226"/>
      <c r="E19" s="255"/>
      <c r="F19" s="254" t="s">
        <v>291</v>
      </c>
      <c r="G19" s="226"/>
      <c r="H19" s="255"/>
      <c r="I19" s="254" t="s">
        <v>292</v>
      </c>
      <c r="J19" s="226"/>
      <c r="K19" s="255"/>
      <c r="L19" s="254" t="s">
        <v>293</v>
      </c>
      <c r="N19" s="390"/>
      <c r="O19" s="391"/>
      <c r="U19" s="386"/>
      <c r="V19" s="386"/>
      <c r="W19" s="386"/>
      <c r="X19" s="386"/>
      <c r="Y19" s="386"/>
      <c r="Z19" s="386"/>
      <c r="AA19" s="386"/>
    </row>
    <row r="20" spans="2:27" ht="31" thickBot="1">
      <c r="B20" s="256"/>
      <c r="C20" s="257" t="s">
        <v>124</v>
      </c>
      <c r="D20" s="226"/>
      <c r="E20" s="258"/>
      <c r="F20" s="257" t="s">
        <v>334</v>
      </c>
      <c r="G20" s="226"/>
      <c r="H20" s="258"/>
      <c r="I20" s="257" t="s">
        <v>126</v>
      </c>
      <c r="J20" s="226"/>
      <c r="K20" s="258"/>
      <c r="L20" s="257" t="s">
        <v>127</v>
      </c>
      <c r="N20" s="392"/>
      <c r="O20" s="393"/>
      <c r="U20" s="386"/>
      <c r="V20" s="386"/>
      <c r="W20" s="386"/>
      <c r="X20" s="386"/>
      <c r="Y20" s="386"/>
      <c r="Z20" s="386"/>
      <c r="AA20" s="386"/>
    </row>
    <row r="21" spans="2:27">
      <c r="U21" s="386"/>
      <c r="V21" s="386"/>
      <c r="W21" s="386"/>
      <c r="X21" s="386"/>
      <c r="Y21" s="386"/>
      <c r="Z21" s="386"/>
      <c r="AA21" s="386"/>
    </row>
    <row r="22" spans="2:27" ht="17" thickBot="1">
      <c r="U22" s="386"/>
      <c r="V22" s="386"/>
      <c r="W22" s="386"/>
      <c r="X22" s="386"/>
      <c r="Y22" s="386"/>
      <c r="Z22" s="386"/>
      <c r="AA22" s="386"/>
    </row>
    <row r="23" spans="2:27" ht="17" customHeight="1" thickTop="1">
      <c r="B23" s="259"/>
      <c r="C23" s="260" t="s">
        <v>335</v>
      </c>
      <c r="D23" s="226"/>
      <c r="E23" s="261"/>
      <c r="F23" s="260" t="s">
        <v>335</v>
      </c>
      <c r="G23" s="226"/>
      <c r="H23" s="261"/>
      <c r="I23" s="260" t="s">
        <v>335</v>
      </c>
      <c r="J23" s="226"/>
      <c r="K23" s="261"/>
      <c r="L23" s="260" t="s">
        <v>336</v>
      </c>
      <c r="O23" s="311" t="s">
        <v>381</v>
      </c>
      <c r="U23" s="386"/>
      <c r="V23" s="386"/>
      <c r="W23" s="386"/>
      <c r="X23" s="386"/>
      <c r="Y23" s="386"/>
      <c r="Z23" s="386"/>
      <c r="AA23" s="386"/>
    </row>
    <row r="24" spans="2:27" ht="166" thickBot="1">
      <c r="B24" s="262"/>
      <c r="C24" s="263" t="s">
        <v>337</v>
      </c>
      <c r="D24" s="264"/>
      <c r="E24" s="265"/>
      <c r="F24" s="263" t="s">
        <v>338</v>
      </c>
      <c r="G24" s="264"/>
      <c r="H24" s="265"/>
      <c r="I24" s="263" t="s">
        <v>339</v>
      </c>
      <c r="J24" s="264"/>
      <c r="K24" s="265"/>
      <c r="L24" s="263" t="s">
        <v>340</v>
      </c>
      <c r="U24" s="386"/>
      <c r="V24" s="386"/>
      <c r="W24" s="386"/>
      <c r="X24" s="386"/>
      <c r="Y24" s="386"/>
      <c r="Z24" s="386"/>
      <c r="AA24" s="386"/>
    </row>
    <row r="25" spans="2:27" ht="17" thickTop="1">
      <c r="U25" s="386"/>
      <c r="V25" s="386"/>
      <c r="W25" s="386"/>
      <c r="X25" s="386"/>
      <c r="Y25" s="386"/>
      <c r="Z25" s="386"/>
      <c r="AA25" s="386"/>
    </row>
    <row r="27" spans="2:27">
      <c r="B27" s="266"/>
      <c r="C27" s="267" t="s">
        <v>294</v>
      </c>
      <c r="E27" s="266"/>
      <c r="F27" s="267" t="s">
        <v>294</v>
      </c>
      <c r="H27" s="266"/>
      <c r="I27" s="267" t="s">
        <v>294</v>
      </c>
      <c r="K27" s="266"/>
      <c r="L27" s="267" t="s">
        <v>294</v>
      </c>
    </row>
    <row r="28" spans="2:27" ht="46" thickBot="1">
      <c r="B28" s="292"/>
      <c r="C28" s="268" t="s">
        <v>341</v>
      </c>
      <c r="E28" s="292"/>
      <c r="F28" s="268" t="s">
        <v>342</v>
      </c>
      <c r="H28" s="292"/>
      <c r="I28" s="268" t="s">
        <v>343</v>
      </c>
      <c r="K28" s="292"/>
      <c r="L28" s="268" t="s">
        <v>344</v>
      </c>
    </row>
    <row r="29" spans="2:27" ht="18" thickTop="1" thickBot="1"/>
    <row r="30" spans="2:27" ht="62" thickTop="1" thickBot="1">
      <c r="B30" s="293"/>
      <c r="C30" s="269" t="s">
        <v>345</v>
      </c>
      <c r="E30" s="294"/>
      <c r="F30" s="270" t="s">
        <v>346</v>
      </c>
      <c r="H30" s="293"/>
      <c r="I30" s="269" t="s">
        <v>347</v>
      </c>
      <c r="K30" s="293"/>
      <c r="L30" s="269" t="s">
        <v>348</v>
      </c>
    </row>
    <row r="31" spans="2:27" ht="18" thickTop="1" thickBot="1"/>
    <row r="32" spans="2:27" ht="47" thickTop="1" thickBot="1">
      <c r="B32" s="293"/>
      <c r="C32" s="269" t="s">
        <v>349</v>
      </c>
      <c r="E32" s="293"/>
      <c r="F32" s="269" t="s">
        <v>350</v>
      </c>
      <c r="H32" s="293"/>
      <c r="I32" s="269" t="s">
        <v>351</v>
      </c>
      <c r="K32" s="293"/>
      <c r="L32" s="269" t="s">
        <v>352</v>
      </c>
    </row>
    <row r="33" spans="2:15" ht="18" thickTop="1" thickBot="1"/>
    <row r="34" spans="2:15" ht="47" thickTop="1" thickBot="1">
      <c r="B34" s="293"/>
      <c r="C34" s="269" t="s">
        <v>353</v>
      </c>
      <c r="E34" s="293"/>
      <c r="F34" s="269" t="s">
        <v>354</v>
      </c>
      <c r="H34" s="293"/>
      <c r="I34" s="269" t="s">
        <v>355</v>
      </c>
      <c r="K34" s="293"/>
      <c r="L34" s="269" t="s">
        <v>356</v>
      </c>
    </row>
    <row r="35" spans="2:15" ht="18" thickTop="1" thickBot="1"/>
    <row r="36" spans="2:15" ht="32" thickTop="1" thickBot="1">
      <c r="B36" s="293"/>
      <c r="C36" s="269" t="s">
        <v>357</v>
      </c>
      <c r="E36" s="293"/>
      <c r="F36" s="269" t="s">
        <v>358</v>
      </c>
      <c r="K36" s="293"/>
      <c r="L36" s="269" t="s">
        <v>359</v>
      </c>
      <c r="O36" s="387" t="s">
        <v>360</v>
      </c>
    </row>
    <row r="37" spans="2:15" ht="18" thickTop="1" thickBot="1">
      <c r="O37" s="387"/>
    </row>
    <row r="38" spans="2:15" ht="27" customHeight="1" thickTop="1" thickBot="1">
      <c r="C38" s="295"/>
      <c r="K38" s="293"/>
      <c r="L38" s="269" t="s">
        <v>361</v>
      </c>
      <c r="O38" s="387"/>
    </row>
    <row r="39" spans="2:15" ht="17.25" customHeight="1" thickTop="1" thickBot="1">
      <c r="C39" s="295"/>
      <c r="O39" s="387"/>
    </row>
    <row r="40" spans="2:15" ht="27" customHeight="1" thickTop="1" thickBot="1">
      <c r="C40" s="295"/>
      <c r="K40" s="293"/>
      <c r="L40" s="269" t="s">
        <v>362</v>
      </c>
      <c r="O40" s="387"/>
    </row>
    <row r="41" spans="2:15" ht="17" thickTop="1"/>
  </sheetData>
  <sheetProtection sheet="1" objects="1" scenarios="1"/>
  <mergeCells count="5">
    <mergeCell ref="B1:O1"/>
    <mergeCell ref="B16:L17"/>
    <mergeCell ref="U17:AA25"/>
    <mergeCell ref="O36:O40"/>
    <mergeCell ref="N13:O20"/>
  </mergeCells>
  <hyperlinks>
    <hyperlink ref="O23" r:id="rId1" xr:uid="{EFE7D503-62A3-B348-AAD0-55F216D6BD07}"/>
  </hyperlinks>
  <pageMargins left="0.7" right="0.7" top="0.75" bottom="0.75" header="0.3" footer="0.3"/>
  <pageSetup paperSize="9" scale="48" orientation="portrait"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Y67"/>
  <sheetViews>
    <sheetView showGridLines="0" zoomScale="115" zoomScaleNormal="115" zoomScaleSheetLayoutView="110" zoomScalePageLayoutView="115" workbookViewId="0">
      <selection activeCell="B3" sqref="B3"/>
    </sheetView>
  </sheetViews>
  <sheetFormatPr baseColWidth="10" defaultColWidth="10.83203125" defaultRowHeight="20" customHeight="1"/>
  <cols>
    <col min="1" max="1" width="15.6640625" style="40" customWidth="1"/>
    <col min="2" max="2" width="20.6640625" style="40" customWidth="1"/>
    <col min="3" max="3" width="4.6640625" style="40" customWidth="1"/>
    <col min="4" max="4" width="31.6640625" style="42" bestFit="1" customWidth="1"/>
    <col min="5" max="5" width="37.83203125" style="40" customWidth="1"/>
    <col min="6" max="6" width="10.83203125" style="40"/>
    <col min="7" max="7" width="10" style="40" customWidth="1"/>
    <col min="8" max="8" width="5.5" style="40" customWidth="1"/>
    <col min="9" max="12" width="10.83203125" style="40"/>
    <col min="13" max="15" width="11.5" style="40" hidden="1" customWidth="1"/>
    <col min="16" max="16384" width="10.83203125" style="40"/>
  </cols>
  <sheetData>
    <row r="1" spans="1:25" ht="20" customHeight="1" thickBot="1">
      <c r="A1" s="394" t="s">
        <v>140</v>
      </c>
      <c r="B1" s="395"/>
      <c r="C1" s="395"/>
      <c r="D1" s="395"/>
      <c r="E1" s="396"/>
      <c r="N1" s="41"/>
      <c r="W1" s="7"/>
      <c r="X1" s="7"/>
      <c r="Y1" s="7"/>
    </row>
    <row r="2" spans="1:25" ht="20" customHeight="1" thickBot="1">
      <c r="N2" s="43" t="s">
        <v>62</v>
      </c>
    </row>
    <row r="3" spans="1:25" ht="20" customHeight="1" thickBot="1">
      <c r="A3" s="54" t="s">
        <v>67</v>
      </c>
      <c r="B3" s="58"/>
      <c r="D3" s="44" t="s">
        <v>132</v>
      </c>
      <c r="E3" s="68"/>
      <c r="K3" s="63" t="s">
        <v>95</v>
      </c>
      <c r="N3" s="43">
        <v>1</v>
      </c>
    </row>
    <row r="4" spans="1:25" ht="20" customHeight="1">
      <c r="A4" s="55" t="s">
        <v>131</v>
      </c>
      <c r="B4" s="59"/>
      <c r="D4" s="67" t="s">
        <v>139</v>
      </c>
      <c r="E4" s="69"/>
      <c r="H4" s="7"/>
      <c r="N4" s="43">
        <v>2</v>
      </c>
    </row>
    <row r="5" spans="1:25" ht="20" customHeight="1" thickBot="1">
      <c r="A5" s="56" t="s">
        <v>41</v>
      </c>
      <c r="B5" s="60"/>
      <c r="D5" s="57" t="s">
        <v>60</v>
      </c>
      <c r="E5" s="70"/>
      <c r="N5" s="43">
        <v>3</v>
      </c>
    </row>
    <row r="6" spans="1:25" ht="20" customHeight="1" thickBot="1">
      <c r="D6" s="65" t="s">
        <v>59</v>
      </c>
      <c r="E6" s="71"/>
      <c r="G6" s="72" t="s">
        <v>99</v>
      </c>
      <c r="N6" s="43">
        <v>4</v>
      </c>
    </row>
    <row r="7" spans="1:25" ht="20" customHeight="1" thickBot="1">
      <c r="D7" s="44" t="s">
        <v>133</v>
      </c>
      <c r="E7" s="68"/>
      <c r="N7" s="43" t="s">
        <v>87</v>
      </c>
    </row>
    <row r="8" spans="1:25" ht="20" customHeight="1">
      <c r="D8" s="66" t="s">
        <v>20</v>
      </c>
      <c r="E8" s="90"/>
      <c r="N8" s="64"/>
    </row>
    <row r="9" spans="1:25" ht="20" customHeight="1">
      <c r="A9" s="45"/>
      <c r="B9" s="45"/>
      <c r="D9" s="46" t="s">
        <v>30</v>
      </c>
      <c r="E9" s="91"/>
    </row>
    <row r="10" spans="1:25" ht="20" customHeight="1" thickBot="1">
      <c r="A10" s="45"/>
      <c r="B10" s="45"/>
      <c r="D10" s="47" t="s">
        <v>19</v>
      </c>
      <c r="E10" s="92"/>
      <c r="N10" s="48" t="s">
        <v>70</v>
      </c>
    </row>
    <row r="11" spans="1:25" ht="20" customHeight="1" thickBot="1">
      <c r="A11" s="45"/>
      <c r="B11" s="45"/>
      <c r="D11" s="44" t="s">
        <v>134</v>
      </c>
      <c r="E11" s="88"/>
    </row>
    <row r="12" spans="1:25" ht="20" customHeight="1">
      <c r="A12" s="45"/>
      <c r="B12" s="45"/>
      <c r="D12" s="66" t="s">
        <v>20</v>
      </c>
      <c r="E12" s="90"/>
      <c r="N12" s="40" t="s">
        <v>296</v>
      </c>
    </row>
    <row r="13" spans="1:25" ht="20" customHeight="1">
      <c r="A13" s="45"/>
      <c r="B13" s="45"/>
      <c r="D13" s="46" t="s">
        <v>30</v>
      </c>
      <c r="E13" s="91"/>
      <c r="N13" s="40" t="s">
        <v>297</v>
      </c>
    </row>
    <row r="14" spans="1:25" ht="20" customHeight="1" thickBot="1">
      <c r="A14" s="45"/>
      <c r="B14" s="45"/>
      <c r="D14" s="47" t="s">
        <v>19</v>
      </c>
      <c r="E14" s="92" t="s">
        <v>263</v>
      </c>
      <c r="N14" s="40" t="s">
        <v>298</v>
      </c>
    </row>
    <row r="15" spans="1:25" ht="20" customHeight="1" thickBot="1">
      <c r="A15" s="45"/>
      <c r="B15" s="45"/>
      <c r="D15" s="44" t="s">
        <v>135</v>
      </c>
      <c r="E15" s="88"/>
      <c r="N15" s="40" t="s">
        <v>299</v>
      </c>
    </row>
    <row r="16" spans="1:25" ht="20" customHeight="1">
      <c r="A16" s="49"/>
      <c r="B16" s="49"/>
      <c r="D16" s="66" t="s">
        <v>20</v>
      </c>
      <c r="E16" s="90"/>
      <c r="N16" s="40" t="s">
        <v>300</v>
      </c>
    </row>
    <row r="17" spans="4:14" ht="20" customHeight="1">
      <c r="D17" s="46" t="s">
        <v>30</v>
      </c>
      <c r="E17" s="91"/>
      <c r="N17" s="40" t="s">
        <v>301</v>
      </c>
    </row>
    <row r="18" spans="4:14" ht="20" customHeight="1" thickBot="1">
      <c r="D18" s="89" t="s">
        <v>19</v>
      </c>
      <c r="E18" s="93"/>
    </row>
    <row r="19" spans="4:14" ht="20" customHeight="1" thickBot="1">
      <c r="D19" s="44" t="s">
        <v>136</v>
      </c>
      <c r="E19" s="88"/>
    </row>
    <row r="20" spans="4:14" ht="20" customHeight="1">
      <c r="D20" s="66" t="s">
        <v>20</v>
      </c>
      <c r="E20" s="90"/>
      <c r="N20" s="40" t="s">
        <v>87</v>
      </c>
    </row>
    <row r="21" spans="4:14" ht="20" customHeight="1">
      <c r="D21" s="46" t="s">
        <v>30</v>
      </c>
      <c r="E21" s="91"/>
    </row>
    <row r="22" spans="4:14" ht="20" customHeight="1" thickBot="1">
      <c r="D22" s="47" t="s">
        <v>19</v>
      </c>
      <c r="E22" s="92"/>
      <c r="N22" s="48" t="s">
        <v>70</v>
      </c>
    </row>
    <row r="23" spans="4:14" ht="20" customHeight="1" thickBot="1">
      <c r="D23" s="44" t="s">
        <v>137</v>
      </c>
      <c r="E23" s="88"/>
    </row>
    <row r="24" spans="4:14" ht="20" customHeight="1">
      <c r="D24" s="66" t="s">
        <v>20</v>
      </c>
      <c r="E24" s="90"/>
      <c r="N24" s="40" t="s">
        <v>71</v>
      </c>
    </row>
    <row r="25" spans="4:14" ht="20" customHeight="1">
      <c r="D25" s="46" t="s">
        <v>30</v>
      </c>
      <c r="E25" s="91"/>
      <c r="N25" s="40" t="s">
        <v>72</v>
      </c>
    </row>
    <row r="26" spans="4:14" ht="20" customHeight="1" thickBot="1">
      <c r="D26" s="47" t="s">
        <v>19</v>
      </c>
      <c r="E26" s="92"/>
      <c r="N26" s="40" t="s">
        <v>73</v>
      </c>
    </row>
    <row r="27" spans="4:14" ht="20" customHeight="1" thickBot="1">
      <c r="D27" s="44" t="s">
        <v>138</v>
      </c>
      <c r="E27" s="88"/>
      <c r="N27" s="40" t="s">
        <v>74</v>
      </c>
    </row>
    <row r="28" spans="4:14" ht="20" customHeight="1">
      <c r="D28" s="66" t="s">
        <v>20</v>
      </c>
      <c r="E28" s="90"/>
      <c r="N28" s="40" t="s">
        <v>75</v>
      </c>
    </row>
    <row r="29" spans="4:14" ht="20" customHeight="1">
      <c r="D29" s="46" t="s">
        <v>30</v>
      </c>
      <c r="E29" s="91"/>
      <c r="N29" s="40" t="s">
        <v>76</v>
      </c>
    </row>
    <row r="30" spans="4:14" ht="20" customHeight="1" thickBot="1">
      <c r="D30" s="47" t="s">
        <v>19</v>
      </c>
      <c r="E30" s="93"/>
      <c r="N30" s="40" t="s">
        <v>87</v>
      </c>
    </row>
    <row r="32" spans="4:14" ht="20" customHeight="1">
      <c r="N32" s="48" t="s">
        <v>70</v>
      </c>
    </row>
    <row r="34" spans="14:14" ht="20" customHeight="1">
      <c r="N34" s="40" t="s">
        <v>79</v>
      </c>
    </row>
    <row r="35" spans="14:14" ht="20" customHeight="1">
      <c r="N35" s="40" t="s">
        <v>80</v>
      </c>
    </row>
    <row r="36" spans="14:14" ht="20" customHeight="1">
      <c r="N36" s="40" t="s">
        <v>81</v>
      </c>
    </row>
    <row r="37" spans="14:14" ht="20" customHeight="1">
      <c r="N37" s="40" t="s">
        <v>82</v>
      </c>
    </row>
    <row r="38" spans="14:14" ht="20" customHeight="1">
      <c r="N38" s="40" t="s">
        <v>83</v>
      </c>
    </row>
    <row r="39" spans="14:14" ht="20" customHeight="1">
      <c r="N39" s="40" t="s">
        <v>84</v>
      </c>
    </row>
    <row r="40" spans="14:14" ht="20" customHeight="1">
      <c r="N40" s="40" t="s">
        <v>87</v>
      </c>
    </row>
    <row r="42" spans="14:14" ht="20" customHeight="1">
      <c r="N42" s="48" t="s">
        <v>88</v>
      </c>
    </row>
    <row r="44" spans="14:14" ht="20" customHeight="1">
      <c r="N44" s="40">
        <v>1</v>
      </c>
    </row>
    <row r="45" spans="14:14" ht="20" customHeight="1">
      <c r="N45" s="40">
        <v>2</v>
      </c>
    </row>
    <row r="46" spans="14:14" ht="20" customHeight="1">
      <c r="N46" s="40">
        <v>3</v>
      </c>
    </row>
    <row r="47" spans="14:14" ht="20" customHeight="1">
      <c r="N47" s="40" t="s">
        <v>87</v>
      </c>
    </row>
    <row r="49" spans="14:14" ht="20" customHeight="1">
      <c r="N49" s="40" t="s">
        <v>96</v>
      </c>
    </row>
    <row r="50" spans="14:14" ht="20" customHeight="1">
      <c r="N50" s="40" t="s">
        <v>87</v>
      </c>
    </row>
    <row r="52" spans="14:14" ht="20" customHeight="1">
      <c r="N52" s="40" t="s">
        <v>97</v>
      </c>
    </row>
    <row r="53" spans="14:14" ht="20" customHeight="1">
      <c r="N53" s="40" t="s">
        <v>87</v>
      </c>
    </row>
    <row r="55" spans="14:14" ht="20" customHeight="1">
      <c r="N55" s="40" t="s">
        <v>98</v>
      </c>
    </row>
    <row r="56" spans="14:14" ht="20" customHeight="1">
      <c r="N56" s="40" t="s">
        <v>165</v>
      </c>
    </row>
    <row r="57" spans="14:14" ht="20" customHeight="1">
      <c r="N57" s="40" t="s">
        <v>166</v>
      </c>
    </row>
    <row r="58" spans="14:14" ht="20" customHeight="1">
      <c r="N58" s="40" t="s">
        <v>167</v>
      </c>
    </row>
    <row r="59" spans="14:14" ht="20" customHeight="1">
      <c r="N59" s="40" t="s">
        <v>168</v>
      </c>
    </row>
    <row r="60" spans="14:14" ht="20" customHeight="1">
      <c r="N60" s="40" t="s">
        <v>169</v>
      </c>
    </row>
    <row r="61" spans="14:14" ht="20" customHeight="1">
      <c r="N61" s="40" t="s">
        <v>246</v>
      </c>
    </row>
    <row r="62" spans="14:14" ht="20" customHeight="1">
      <c r="N62" s="40" t="s">
        <v>247</v>
      </c>
    </row>
    <row r="63" spans="14:14" ht="20" customHeight="1">
      <c r="N63" s="40" t="s">
        <v>248</v>
      </c>
    </row>
    <row r="64" spans="14:14" ht="20" customHeight="1">
      <c r="N64" s="40" t="s">
        <v>249</v>
      </c>
    </row>
    <row r="65" spans="14:14" ht="20" customHeight="1">
      <c r="N65" s="40" t="s">
        <v>250</v>
      </c>
    </row>
    <row r="67" spans="14:14" ht="20" customHeight="1">
      <c r="N67" s="40" t="s">
        <v>87</v>
      </c>
    </row>
  </sheetData>
  <sheetProtection sheet="1" objects="1" scenarios="1" formatCells="0"/>
  <mergeCells count="1">
    <mergeCell ref="A1:E1"/>
  </mergeCells>
  <conditionalFormatting sqref="B3:B5">
    <cfRule type="cellIs" dxfId="123" priority="3" operator="equal">
      <formula>""</formula>
    </cfRule>
  </conditionalFormatting>
  <conditionalFormatting sqref="E28:E30 E24:E26 E20:E22 E16:E18 E12:E14 E8:E10 E4:E6">
    <cfRule type="cellIs" dxfId="122" priority="2" operator="equal">
      <formula>""</formula>
    </cfRule>
  </conditionalFormatting>
  <conditionalFormatting sqref="E4:E6">
    <cfRule type="cellIs" dxfId="121" priority="1" operator="equal">
      <formula>"@"</formula>
    </cfRule>
  </conditionalFormatting>
  <dataValidations count="1">
    <dataValidation type="list" allowBlank="1" showInputMessage="1" showErrorMessage="1" sqref="B3" xr:uid="{01291D4C-7ED6-E049-8EA3-D2ABAD1379FD}">
      <formula1>"*,01,02,03,04,05,06,07,08,09,10,11,12,13,14,15"</formula1>
    </dataValidation>
  </dataValidations>
  <pageMargins left="0.39370078740157483" right="0.39370078740157483" top="0.39370078740157483" bottom="0.39370078740157483" header="0.15748031496062992" footer="0.15748031496062992"/>
  <pageSetup paperSize="9" orientation="portrait"/>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Y91"/>
  <sheetViews>
    <sheetView showGridLines="0" zoomScale="80" zoomScaleNormal="80" zoomScaleSheetLayoutView="110" workbookViewId="0">
      <selection activeCell="A9" sqref="A9"/>
    </sheetView>
  </sheetViews>
  <sheetFormatPr baseColWidth="10" defaultColWidth="10.83203125" defaultRowHeight="30" customHeight="1"/>
  <cols>
    <col min="1" max="4" width="23.6640625" style="160" customWidth="1"/>
    <col min="5" max="5" width="3.5" style="160" customWidth="1"/>
    <col min="6" max="9" width="23.5" style="160" customWidth="1"/>
    <col min="10" max="10" width="10.83203125" style="160" customWidth="1"/>
    <col min="11" max="11" width="10.83203125" style="160" hidden="1" customWidth="1"/>
    <col min="12" max="12" width="20.1640625" style="161" hidden="1" customWidth="1"/>
    <col min="13" max="13" width="10.83203125" style="162" hidden="1" customWidth="1"/>
    <col min="14" max="16" width="10.83203125" style="160" hidden="1" customWidth="1"/>
    <col min="17" max="18" width="10.83203125" style="160" customWidth="1"/>
    <col min="19" max="20" width="34.1640625" style="160" customWidth="1"/>
    <col min="21" max="21" width="34.33203125" style="160" customWidth="1"/>
    <col min="22" max="22" width="10.83203125" style="160"/>
    <col min="23" max="25" width="34.33203125" style="160" hidden="1" customWidth="1"/>
    <col min="26" max="26" width="10.83203125" style="160" customWidth="1"/>
    <col min="27" max="16384" width="10.83203125" style="160"/>
  </cols>
  <sheetData>
    <row r="1" spans="1:25" ht="30" customHeight="1" thickBot="1">
      <c r="A1" s="401" t="s">
        <v>106</v>
      </c>
      <c r="B1" s="401"/>
      <c r="C1" s="401"/>
      <c r="D1" s="402"/>
      <c r="F1" s="404" t="s">
        <v>128</v>
      </c>
      <c r="G1" s="405"/>
      <c r="H1" s="405"/>
      <c r="I1" s="406"/>
      <c r="R1" s="400"/>
      <c r="S1" s="397" t="s">
        <v>251</v>
      </c>
      <c r="T1" s="398"/>
      <c r="U1" s="399"/>
    </row>
    <row r="2" spans="1:25" ht="30" customHeight="1">
      <c r="A2" s="403"/>
      <c r="B2" s="403"/>
      <c r="C2" s="403"/>
      <c r="D2" s="403"/>
      <c r="F2" s="403"/>
      <c r="G2" s="403"/>
      <c r="H2" s="403"/>
      <c r="I2" s="403"/>
      <c r="R2" s="400"/>
      <c r="S2" s="163" t="s">
        <v>187</v>
      </c>
      <c r="T2" s="164" t="s">
        <v>188</v>
      </c>
      <c r="U2" s="165" t="s">
        <v>189</v>
      </c>
    </row>
    <row r="3" spans="1:25" ht="57.75" customHeight="1">
      <c r="A3" s="166" t="s">
        <v>100</v>
      </c>
      <c r="B3" s="167" t="s">
        <v>101</v>
      </c>
      <c r="C3" s="168" t="s">
        <v>102</v>
      </c>
      <c r="D3" s="169" t="s">
        <v>103</v>
      </c>
      <c r="F3" s="168" t="s">
        <v>100</v>
      </c>
      <c r="G3" s="167" t="s">
        <v>101</v>
      </c>
      <c r="H3" s="170" t="s">
        <v>102</v>
      </c>
      <c r="I3" s="171" t="s">
        <v>103</v>
      </c>
      <c r="K3" s="407"/>
      <c r="L3" s="407"/>
      <c r="M3" s="407"/>
      <c r="N3" s="407"/>
      <c r="O3" s="407"/>
      <c r="P3" s="407"/>
      <c r="R3" s="400"/>
      <c r="S3" s="172" t="s">
        <v>190</v>
      </c>
      <c r="T3" s="173" t="s">
        <v>191</v>
      </c>
      <c r="U3" s="172" t="s">
        <v>192</v>
      </c>
    </row>
    <row r="4" spans="1:25" ht="25.5" hidden="1" customHeight="1">
      <c r="A4" s="174" t="s">
        <v>107</v>
      </c>
      <c r="B4" s="174" t="s">
        <v>108</v>
      </c>
      <c r="C4" s="174" t="s">
        <v>109</v>
      </c>
      <c r="D4" s="174" t="s">
        <v>110</v>
      </c>
      <c r="F4" s="174" t="s">
        <v>115</v>
      </c>
      <c r="G4" s="174" t="s">
        <v>116</v>
      </c>
      <c r="H4" s="174" t="s">
        <v>117</v>
      </c>
      <c r="I4" s="174" t="s">
        <v>118</v>
      </c>
      <c r="R4" s="400"/>
      <c r="S4" s="175"/>
      <c r="T4" s="175"/>
      <c r="U4" s="175"/>
    </row>
    <row r="5" spans="1:25" ht="12.75" hidden="1" customHeight="1">
      <c r="A5" s="174"/>
      <c r="B5" s="174"/>
      <c r="C5" s="174"/>
      <c r="D5" s="174"/>
      <c r="F5" s="174"/>
      <c r="G5" s="174"/>
      <c r="H5" s="174"/>
      <c r="I5" s="174"/>
      <c r="R5" s="400"/>
      <c r="S5" s="176" t="s">
        <v>190</v>
      </c>
      <c r="T5" s="177" t="s">
        <v>191</v>
      </c>
      <c r="U5" s="176" t="s">
        <v>192</v>
      </c>
    </row>
    <row r="6" spans="1:25" ht="33" customHeight="1">
      <c r="A6" s="177" t="s">
        <v>364</v>
      </c>
      <c r="B6" s="177" t="s">
        <v>368</v>
      </c>
      <c r="C6" s="176" t="s">
        <v>371</v>
      </c>
      <c r="D6" s="176" t="s">
        <v>373</v>
      </c>
      <c r="F6" s="176" t="s">
        <v>65</v>
      </c>
      <c r="G6" s="176" t="s">
        <v>3</v>
      </c>
      <c r="H6" s="176" t="s">
        <v>31</v>
      </c>
      <c r="I6" s="176" t="s">
        <v>15</v>
      </c>
      <c r="L6" s="178" t="s">
        <v>107</v>
      </c>
      <c r="M6" s="176">
        <v>1</v>
      </c>
      <c r="O6" s="176" t="s">
        <v>115</v>
      </c>
      <c r="P6" s="176">
        <v>1</v>
      </c>
      <c r="R6" s="400"/>
      <c r="S6" s="179" t="s">
        <v>173</v>
      </c>
      <c r="T6" s="180" t="s">
        <v>173</v>
      </c>
      <c r="U6" s="181" t="s">
        <v>173</v>
      </c>
      <c r="W6" s="179" t="s">
        <v>173</v>
      </c>
      <c r="X6" s="180" t="s">
        <v>172</v>
      </c>
      <c r="Y6" s="181" t="s">
        <v>215</v>
      </c>
    </row>
    <row r="7" spans="1:25" ht="33" customHeight="1">
      <c r="A7" s="177" t="s">
        <v>365</v>
      </c>
      <c r="B7" s="177" t="s">
        <v>369</v>
      </c>
      <c r="C7" s="176" t="s">
        <v>372</v>
      </c>
      <c r="D7" s="176" t="s">
        <v>374</v>
      </c>
      <c r="F7" s="176" t="s">
        <v>44</v>
      </c>
      <c r="G7" s="176" t="s">
        <v>61</v>
      </c>
      <c r="H7" s="176" t="s">
        <v>85</v>
      </c>
      <c r="I7" s="176" t="s">
        <v>12</v>
      </c>
      <c r="L7" s="178" t="s">
        <v>364</v>
      </c>
      <c r="M7" s="176">
        <v>1</v>
      </c>
      <c r="O7" s="176" t="str">
        <f t="shared" ref="O7:O24" si="0">F6</f>
        <v>Activités athlétiques</v>
      </c>
      <c r="P7" s="176">
        <v>1</v>
      </c>
      <c r="R7" s="400"/>
      <c r="S7" s="182" t="s">
        <v>193</v>
      </c>
      <c r="T7" s="182" t="s">
        <v>194</v>
      </c>
      <c r="U7" s="182" t="s">
        <v>195</v>
      </c>
      <c r="W7" s="183"/>
      <c r="X7" s="183"/>
      <c r="Y7" s="183"/>
    </row>
    <row r="8" spans="1:25" ht="33" customHeight="1">
      <c r="A8" s="177" t="s">
        <v>366</v>
      </c>
      <c r="B8" s="177" t="s">
        <v>370</v>
      </c>
      <c r="C8" s="176"/>
      <c r="D8" s="176" t="s">
        <v>375</v>
      </c>
      <c r="F8" s="176" t="s">
        <v>42</v>
      </c>
      <c r="G8" s="176" t="s">
        <v>49</v>
      </c>
      <c r="H8" s="176" t="s">
        <v>35</v>
      </c>
      <c r="I8" s="176" t="s">
        <v>13</v>
      </c>
      <c r="L8" s="178" t="s">
        <v>365</v>
      </c>
      <c r="M8" s="176">
        <v>1</v>
      </c>
      <c r="O8" s="176" t="str">
        <f t="shared" si="0"/>
        <v>Course avec obstacles</v>
      </c>
      <c r="P8" s="176">
        <v>1</v>
      </c>
      <c r="R8" s="400"/>
      <c r="S8" s="182" t="s">
        <v>196</v>
      </c>
      <c r="T8" s="182" t="s">
        <v>197</v>
      </c>
      <c r="U8" s="182" t="s">
        <v>198</v>
      </c>
      <c r="W8" s="184" t="s">
        <v>223</v>
      </c>
      <c r="X8" s="184" t="s">
        <v>223</v>
      </c>
      <c r="Y8" s="184" t="s">
        <v>223</v>
      </c>
    </row>
    <row r="9" spans="1:25" ht="33" customHeight="1">
      <c r="A9" s="177" t="s">
        <v>367</v>
      </c>
      <c r="B9" s="177"/>
      <c r="C9" s="176"/>
      <c r="D9" s="176" t="s">
        <v>376</v>
      </c>
      <c r="F9" s="176" t="s">
        <v>27</v>
      </c>
      <c r="G9" s="176" t="s">
        <v>11</v>
      </c>
      <c r="H9" s="176" t="s">
        <v>86</v>
      </c>
      <c r="I9" s="176" t="s">
        <v>66</v>
      </c>
      <c r="L9" s="178" t="s">
        <v>366</v>
      </c>
      <c r="M9" s="176">
        <v>1</v>
      </c>
      <c r="O9" s="176" t="str">
        <f t="shared" si="0"/>
        <v>Course de relais</v>
      </c>
      <c r="P9" s="176">
        <v>1</v>
      </c>
      <c r="R9" s="400"/>
      <c r="S9" s="182" t="s">
        <v>199</v>
      </c>
      <c r="T9" s="182" t="s">
        <v>200</v>
      </c>
      <c r="U9" s="182" t="s">
        <v>201</v>
      </c>
      <c r="W9" s="182" t="s">
        <v>224</v>
      </c>
      <c r="X9" s="182" t="s">
        <v>225</v>
      </c>
      <c r="Y9" s="182" t="s">
        <v>226</v>
      </c>
    </row>
    <row r="10" spans="1:25" ht="33" customHeight="1">
      <c r="A10" s="176"/>
      <c r="B10" s="176"/>
      <c r="C10" s="176"/>
      <c r="D10" s="176"/>
      <c r="F10" s="176" t="s">
        <v>26</v>
      </c>
      <c r="G10" s="176" t="s">
        <v>63</v>
      </c>
      <c r="H10" s="176" t="s">
        <v>18</v>
      </c>
      <c r="I10" s="185" t="s">
        <v>39</v>
      </c>
      <c r="L10" s="178" t="s">
        <v>367</v>
      </c>
      <c r="M10" s="176">
        <v>1</v>
      </c>
      <c r="O10" s="176" t="str">
        <f t="shared" si="0"/>
        <v>Course de vitesse</v>
      </c>
      <c r="P10" s="176">
        <v>1</v>
      </c>
      <c r="R10" s="400"/>
      <c r="S10" s="186"/>
      <c r="T10" s="186"/>
      <c r="U10" s="182" t="s">
        <v>202</v>
      </c>
      <c r="W10" s="182" t="s">
        <v>227</v>
      </c>
      <c r="X10" s="187" t="s">
        <v>228</v>
      </c>
      <c r="Y10" s="175" t="s">
        <v>252</v>
      </c>
    </row>
    <row r="11" spans="1:25" ht="33" customHeight="1">
      <c r="A11" s="188" t="s">
        <v>104</v>
      </c>
      <c r="B11" s="188" t="s">
        <v>104</v>
      </c>
      <c r="C11" s="188" t="s">
        <v>104</v>
      </c>
      <c r="D11" s="188" t="s">
        <v>104</v>
      </c>
      <c r="F11" s="176" t="s">
        <v>51</v>
      </c>
      <c r="G11" s="176" t="s">
        <v>33</v>
      </c>
      <c r="H11" s="176" t="s">
        <v>36</v>
      </c>
      <c r="I11" s="176" t="s">
        <v>40</v>
      </c>
      <c r="L11" s="178" t="s">
        <v>108</v>
      </c>
      <c r="M11" s="176">
        <v>2</v>
      </c>
      <c r="O11" s="176" t="str">
        <f t="shared" si="0"/>
        <v xml:space="preserve">Course en durée </v>
      </c>
      <c r="P11" s="176">
        <v>1</v>
      </c>
      <c r="R11" s="400"/>
      <c r="S11" s="186"/>
      <c r="T11" s="186"/>
      <c r="U11" s="186"/>
      <c r="W11" s="182" t="s">
        <v>183</v>
      </c>
      <c r="X11" s="182" t="s">
        <v>229</v>
      </c>
      <c r="Y11" s="182"/>
    </row>
    <row r="12" spans="1:25" ht="33" customHeight="1">
      <c r="A12" s="176" t="s">
        <v>87</v>
      </c>
      <c r="B12" s="175" t="s">
        <v>87</v>
      </c>
      <c r="C12" s="175" t="s">
        <v>87</v>
      </c>
      <c r="D12" s="175" t="s">
        <v>87</v>
      </c>
      <c r="F12" s="176" t="s">
        <v>23</v>
      </c>
      <c r="G12" s="176" t="s">
        <v>6</v>
      </c>
      <c r="H12" s="176" t="s">
        <v>52</v>
      </c>
      <c r="I12" s="176" t="s">
        <v>4</v>
      </c>
      <c r="L12" s="178" t="s">
        <v>368</v>
      </c>
      <c r="M12" s="176">
        <v>2</v>
      </c>
      <c r="O12" s="176" t="str">
        <f t="shared" si="0"/>
        <v>Jeux traditionnels : patia fa, timau ra'au…</v>
      </c>
      <c r="P12" s="176">
        <v>1</v>
      </c>
      <c r="R12" s="400"/>
      <c r="S12" s="179" t="s">
        <v>172</v>
      </c>
      <c r="T12" s="180" t="s">
        <v>172</v>
      </c>
      <c r="U12" s="181" t="s">
        <v>172</v>
      </c>
      <c r="W12" s="175" t="s">
        <v>252</v>
      </c>
      <c r="X12" s="182" t="s">
        <v>230</v>
      </c>
      <c r="Y12" s="175"/>
    </row>
    <row r="13" spans="1:25" ht="33" customHeight="1">
      <c r="F13" s="176" t="s">
        <v>45</v>
      </c>
      <c r="G13" s="176" t="s">
        <v>48</v>
      </c>
      <c r="H13" s="176" t="s">
        <v>34</v>
      </c>
      <c r="I13" s="176" t="s">
        <v>7</v>
      </c>
      <c r="L13" s="178" t="s">
        <v>369</v>
      </c>
      <c r="M13" s="176">
        <v>2</v>
      </c>
      <c r="O13" s="176" t="str">
        <f t="shared" si="0"/>
        <v>Lancer de précision, en distance…</v>
      </c>
      <c r="P13" s="176">
        <v>1</v>
      </c>
      <c r="R13" s="400"/>
      <c r="S13" s="182" t="s">
        <v>203</v>
      </c>
      <c r="T13" s="182" t="s">
        <v>204</v>
      </c>
      <c r="U13" s="182" t="s">
        <v>205</v>
      </c>
      <c r="W13" s="175"/>
      <c r="X13" s="175" t="s">
        <v>252</v>
      </c>
      <c r="Y13" s="184" t="s">
        <v>231</v>
      </c>
    </row>
    <row r="14" spans="1:25" ht="33" customHeight="1">
      <c r="F14" s="176" t="s">
        <v>37</v>
      </c>
      <c r="G14" s="176" t="s">
        <v>64</v>
      </c>
      <c r="H14" s="176" t="s">
        <v>32</v>
      </c>
      <c r="I14" s="176" t="s">
        <v>5</v>
      </c>
      <c r="L14" s="178" t="s">
        <v>370</v>
      </c>
      <c r="M14" s="176">
        <v>2</v>
      </c>
      <c r="O14" s="176" t="str">
        <f t="shared" si="0"/>
        <v>Multi-Sauts</v>
      </c>
      <c r="P14" s="176">
        <v>1</v>
      </c>
      <c r="R14" s="400"/>
      <c r="S14" s="187" t="s">
        <v>206</v>
      </c>
      <c r="T14" s="182" t="s">
        <v>207</v>
      </c>
      <c r="U14" s="182" t="s">
        <v>208</v>
      </c>
      <c r="W14" s="184" t="s">
        <v>231</v>
      </c>
      <c r="X14" s="175"/>
      <c r="Y14" s="187" t="s">
        <v>186</v>
      </c>
    </row>
    <row r="15" spans="1:25" ht="33" customHeight="1">
      <c r="F15" s="176" t="s">
        <v>28</v>
      </c>
      <c r="G15" s="176" t="s">
        <v>22</v>
      </c>
      <c r="H15" s="190"/>
      <c r="I15" s="176" t="s">
        <v>50</v>
      </c>
      <c r="L15" s="178" t="s">
        <v>109</v>
      </c>
      <c r="M15" s="176">
        <v>3</v>
      </c>
      <c r="O15" s="176" t="str">
        <f t="shared" si="0"/>
        <v>Natation (longueurs chronométrées)</v>
      </c>
      <c r="P15" s="176">
        <v>1</v>
      </c>
      <c r="R15" s="400"/>
      <c r="S15" s="182" t="s">
        <v>209</v>
      </c>
      <c r="T15" s="182" t="s">
        <v>210</v>
      </c>
      <c r="U15" s="182" t="s">
        <v>211</v>
      </c>
      <c r="W15" s="182" t="s">
        <v>232</v>
      </c>
      <c r="X15" s="184" t="s">
        <v>231</v>
      </c>
      <c r="Y15" s="182" t="s">
        <v>233</v>
      </c>
    </row>
    <row r="16" spans="1:25" ht="33" customHeight="1">
      <c r="F16" s="176" t="s">
        <v>10</v>
      </c>
      <c r="G16" s="176" t="s">
        <v>53</v>
      </c>
      <c r="H16" s="190"/>
      <c r="I16" s="176" t="s">
        <v>43</v>
      </c>
      <c r="L16" s="178" t="s">
        <v>371</v>
      </c>
      <c r="M16" s="176">
        <v>3</v>
      </c>
      <c r="O16" s="176" t="str">
        <f t="shared" si="0"/>
        <v>Saut en contrebas (maternelle)</v>
      </c>
      <c r="P16" s="176">
        <v>1</v>
      </c>
      <c r="R16" s="400"/>
      <c r="S16" s="182" t="s">
        <v>212</v>
      </c>
      <c r="T16" s="182" t="s">
        <v>213</v>
      </c>
      <c r="U16" s="182" t="s">
        <v>214</v>
      </c>
      <c r="W16" s="182" t="s">
        <v>234</v>
      </c>
      <c r="X16" s="182" t="s">
        <v>235</v>
      </c>
      <c r="Y16" s="175" t="s">
        <v>253</v>
      </c>
    </row>
    <row r="17" spans="6:25" ht="33" customHeight="1">
      <c r="F17" s="176" t="s">
        <v>8</v>
      </c>
      <c r="G17" s="176" t="s">
        <v>24</v>
      </c>
      <c r="H17" s="190"/>
      <c r="I17" s="176" t="s">
        <v>46</v>
      </c>
      <c r="L17" s="178" t="s">
        <v>372</v>
      </c>
      <c r="M17" s="176">
        <v>3</v>
      </c>
      <c r="O17" s="176" t="str">
        <f t="shared" si="0"/>
        <v>Saut en hauteur</v>
      </c>
      <c r="P17" s="176">
        <v>1</v>
      </c>
      <c r="R17" s="400"/>
      <c r="S17" s="186"/>
      <c r="T17" s="186"/>
      <c r="U17" s="186"/>
      <c r="W17" s="182" t="s">
        <v>236</v>
      </c>
      <c r="X17" s="182" t="s">
        <v>237</v>
      </c>
      <c r="Y17" s="175"/>
    </row>
    <row r="18" spans="6:25" ht="33" customHeight="1">
      <c r="F18" s="190"/>
      <c r="G18" s="176" t="s">
        <v>47</v>
      </c>
      <c r="H18" s="190"/>
      <c r="I18" s="176" t="s">
        <v>90</v>
      </c>
      <c r="L18" s="178" t="s">
        <v>110</v>
      </c>
      <c r="M18" s="176">
        <v>4</v>
      </c>
      <c r="O18" s="176" t="str">
        <f>F17</f>
        <v>Saut en longueur</v>
      </c>
      <c r="P18" s="176">
        <v>1</v>
      </c>
      <c r="R18" s="400"/>
      <c r="S18" s="186"/>
      <c r="T18" s="186"/>
      <c r="U18" s="186"/>
      <c r="W18" s="175" t="s">
        <v>253</v>
      </c>
      <c r="X18" s="182" t="s">
        <v>238</v>
      </c>
      <c r="Y18" s="184" t="s">
        <v>239</v>
      </c>
    </row>
    <row r="19" spans="6:25" ht="33" customHeight="1">
      <c r="F19" s="190"/>
      <c r="G19" s="176" t="s">
        <v>25</v>
      </c>
      <c r="H19" s="192" t="s">
        <v>104</v>
      </c>
      <c r="I19" s="176" t="s">
        <v>9</v>
      </c>
      <c r="L19" s="178" t="s">
        <v>373</v>
      </c>
      <c r="M19" s="176">
        <v>4</v>
      </c>
      <c r="O19" s="176">
        <f t="shared" si="0"/>
        <v>0</v>
      </c>
      <c r="P19" s="176">
        <v>1</v>
      </c>
      <c r="R19" s="400"/>
      <c r="S19" s="179" t="s">
        <v>215</v>
      </c>
      <c r="T19" s="180" t="s">
        <v>215</v>
      </c>
      <c r="U19" s="181" t="s">
        <v>215</v>
      </c>
      <c r="W19" s="175"/>
      <c r="X19" s="182" t="s">
        <v>240</v>
      </c>
      <c r="Y19" s="182" t="s">
        <v>241</v>
      </c>
    </row>
    <row r="20" spans="6:25" ht="33" customHeight="1">
      <c r="F20" s="190"/>
      <c r="G20" s="176" t="s">
        <v>21</v>
      </c>
      <c r="H20" s="193" t="s">
        <v>87</v>
      </c>
      <c r="I20" s="176" t="s">
        <v>16</v>
      </c>
      <c r="L20" s="178" t="s">
        <v>374</v>
      </c>
      <c r="M20" s="176">
        <v>4</v>
      </c>
      <c r="O20" s="176">
        <f t="shared" si="0"/>
        <v>0</v>
      </c>
      <c r="P20" s="176">
        <v>1</v>
      </c>
      <c r="R20" s="400"/>
      <c r="S20" s="182" t="s">
        <v>216</v>
      </c>
      <c r="T20" s="187" t="s">
        <v>217</v>
      </c>
      <c r="U20" s="182" t="s">
        <v>218</v>
      </c>
      <c r="W20" s="184" t="s">
        <v>239</v>
      </c>
      <c r="X20" s="175" t="s">
        <v>253</v>
      </c>
      <c r="Y20" s="182" t="s">
        <v>242</v>
      </c>
    </row>
    <row r="21" spans="6:25" ht="33" customHeight="1">
      <c r="F21" s="190"/>
      <c r="G21" s="176" t="s">
        <v>54</v>
      </c>
      <c r="I21" s="176" t="s">
        <v>17</v>
      </c>
      <c r="L21" s="178" t="s">
        <v>375</v>
      </c>
      <c r="M21" s="176">
        <v>4</v>
      </c>
      <c r="O21" s="176">
        <f t="shared" si="0"/>
        <v>0</v>
      </c>
      <c r="P21" s="176">
        <v>1</v>
      </c>
      <c r="R21" s="400"/>
      <c r="S21" s="182" t="s">
        <v>219</v>
      </c>
      <c r="T21" s="182" t="s">
        <v>220</v>
      </c>
      <c r="U21" s="182" t="s">
        <v>221</v>
      </c>
      <c r="W21" s="182" t="s">
        <v>255</v>
      </c>
      <c r="X21" s="175"/>
      <c r="Y21" s="175" t="s">
        <v>254</v>
      </c>
    </row>
    <row r="22" spans="6:25" ht="33" customHeight="1">
      <c r="F22" s="192" t="s">
        <v>104</v>
      </c>
      <c r="G22" s="176" t="s">
        <v>29</v>
      </c>
      <c r="I22" s="176" t="s">
        <v>89</v>
      </c>
      <c r="L22" s="178" t="s">
        <v>376</v>
      </c>
      <c r="M22" s="176">
        <v>4</v>
      </c>
      <c r="O22" s="176">
        <f t="shared" si="0"/>
        <v>0</v>
      </c>
      <c r="P22" s="176">
        <v>1</v>
      </c>
      <c r="R22" s="400"/>
      <c r="S22" s="182" t="s">
        <v>222</v>
      </c>
      <c r="T22" s="186"/>
      <c r="U22" s="186"/>
      <c r="W22" s="182" t="s">
        <v>256</v>
      </c>
      <c r="X22" s="184" t="s">
        <v>239</v>
      </c>
      <c r="Y22" s="175"/>
    </row>
    <row r="23" spans="6:25" ht="33" customHeight="1">
      <c r="F23" s="193" t="s">
        <v>87</v>
      </c>
      <c r="G23" s="176" t="s">
        <v>38</v>
      </c>
      <c r="I23" s="176" t="s">
        <v>14</v>
      </c>
      <c r="L23" s="178" t="s">
        <v>87</v>
      </c>
      <c r="M23" s="176">
        <v>5</v>
      </c>
      <c r="O23" s="176" t="str">
        <f t="shared" si="0"/>
        <v>^</v>
      </c>
      <c r="P23" s="176">
        <v>1</v>
      </c>
      <c r="R23" s="400"/>
      <c r="S23" s="186"/>
      <c r="T23" s="186"/>
      <c r="U23" s="186"/>
      <c r="W23" s="182" t="s">
        <v>257</v>
      </c>
      <c r="X23" s="182" t="s">
        <v>259</v>
      </c>
      <c r="Y23" s="175"/>
    </row>
    <row r="24" spans="6:25" ht="33" customHeight="1">
      <c r="G24" s="191"/>
      <c r="I24" s="191"/>
      <c r="O24" s="176" t="str">
        <f t="shared" si="0"/>
        <v>@</v>
      </c>
      <c r="P24" s="176">
        <v>1</v>
      </c>
      <c r="R24" s="400"/>
      <c r="S24" s="186"/>
      <c r="T24" s="175"/>
      <c r="U24" s="175"/>
      <c r="W24" s="182" t="s">
        <v>258</v>
      </c>
      <c r="X24" s="182" t="s">
        <v>260</v>
      </c>
      <c r="Y24" s="175"/>
    </row>
    <row r="25" spans="6:25" ht="33" customHeight="1">
      <c r="G25" s="191"/>
      <c r="I25" s="191"/>
      <c r="O25" s="189" t="s">
        <v>160</v>
      </c>
      <c r="P25" s="176">
        <v>2</v>
      </c>
      <c r="R25" s="400"/>
      <c r="W25" s="175" t="s">
        <v>254</v>
      </c>
      <c r="X25" s="182" t="s">
        <v>261</v>
      </c>
      <c r="Y25" s="175"/>
    </row>
    <row r="26" spans="6:25" ht="33" customHeight="1">
      <c r="G26" s="191"/>
      <c r="I26" s="191"/>
      <c r="O26" s="176" t="str">
        <f t="shared" ref="O26:O49" si="1">G6</f>
        <v>Activités d'orientation</v>
      </c>
      <c r="P26" s="176">
        <v>2</v>
      </c>
      <c r="R26" s="400"/>
      <c r="W26" s="175"/>
      <c r="X26" s="182" t="s">
        <v>262</v>
      </c>
      <c r="Y26" s="175"/>
    </row>
    <row r="27" spans="6:25" ht="33" customHeight="1">
      <c r="G27" s="191"/>
      <c r="I27" s="191"/>
      <c r="O27" s="176" t="str">
        <f t="shared" si="1"/>
        <v>Escalade</v>
      </c>
      <c r="P27" s="176">
        <v>2</v>
      </c>
      <c r="R27" s="400"/>
      <c r="W27" s="175"/>
      <c r="X27" s="175" t="s">
        <v>254</v>
      </c>
      <c r="Y27" s="175"/>
    </row>
    <row r="28" spans="6:25" ht="33" customHeight="1">
      <c r="G28" s="192" t="s">
        <v>104</v>
      </c>
      <c r="I28" s="192" t="s">
        <v>104</v>
      </c>
      <c r="O28" s="176" t="str">
        <f t="shared" si="1"/>
        <v>Jeux traditionnels</v>
      </c>
      <c r="P28" s="176">
        <v>2</v>
      </c>
      <c r="R28" s="400"/>
      <c r="W28" s="175"/>
      <c r="X28" s="175"/>
      <c r="Y28" s="175"/>
    </row>
    <row r="29" spans="6:25" ht="33" customHeight="1">
      <c r="G29" s="193" t="s">
        <v>87</v>
      </c>
      <c r="I29" s="193" t="s">
        <v>87</v>
      </c>
      <c r="O29" s="176" t="str">
        <f t="shared" si="1"/>
        <v>Kayak</v>
      </c>
      <c r="P29" s="176">
        <v>2</v>
      </c>
      <c r="R29" s="400"/>
    </row>
    <row r="30" spans="6:25" ht="33" customHeight="1">
      <c r="O30" s="176" t="str">
        <f t="shared" si="1"/>
        <v>Marche</v>
      </c>
      <c r="P30" s="176">
        <v>2</v>
      </c>
      <c r="R30" s="400"/>
    </row>
    <row r="31" spans="6:25" ht="30" customHeight="1">
      <c r="O31" s="176" t="str">
        <f t="shared" si="1"/>
        <v>Natation (apprentissage et randonnées aquatiques)</v>
      </c>
      <c r="P31" s="176">
        <v>2</v>
      </c>
      <c r="R31" s="400"/>
    </row>
    <row r="32" spans="6:25" ht="30" customHeight="1">
      <c r="O32" s="176" t="str">
        <f t="shared" si="1"/>
        <v>Parcours aménagés</v>
      </c>
      <c r="P32" s="176">
        <v>2</v>
      </c>
      <c r="R32" s="400"/>
    </row>
    <row r="33" spans="15:18" ht="30" customHeight="1">
      <c r="O33" s="176" t="str">
        <f t="shared" si="1"/>
        <v>Plongée</v>
      </c>
      <c r="P33" s="176">
        <v>2</v>
      </c>
      <c r="R33" s="400"/>
    </row>
    <row r="34" spans="15:18" ht="30" customHeight="1">
      <c r="O34" s="176" t="str">
        <f t="shared" si="1"/>
        <v>Randonnée</v>
      </c>
      <c r="P34" s="176">
        <v>2</v>
      </c>
      <c r="R34" s="400"/>
    </row>
    <row r="35" spans="15:18" ht="30" customHeight="1">
      <c r="O35" s="176" t="str">
        <f t="shared" si="1"/>
        <v>Rollers</v>
      </c>
      <c r="P35" s="176">
        <v>2</v>
      </c>
      <c r="R35" s="400"/>
    </row>
    <row r="36" spans="15:18" ht="30" customHeight="1">
      <c r="O36" s="176" t="str">
        <f t="shared" si="1"/>
        <v>Rore (échasses)</v>
      </c>
      <c r="P36" s="176">
        <v>2</v>
      </c>
      <c r="R36" s="400"/>
    </row>
    <row r="37" spans="15:18" ht="30" customHeight="1">
      <c r="O37" s="176" t="str">
        <f t="shared" si="1"/>
        <v>skate-board</v>
      </c>
      <c r="P37" s="176">
        <v>2</v>
      </c>
      <c r="R37" s="400"/>
    </row>
    <row r="38" spans="15:18" ht="30" customHeight="1">
      <c r="O38" s="176" t="str">
        <f t="shared" si="1"/>
        <v>Surf</v>
      </c>
      <c r="P38" s="176">
        <v>2</v>
      </c>
      <c r="R38" s="400"/>
    </row>
    <row r="39" spans="15:18" ht="30" customHeight="1">
      <c r="O39" s="176" t="str">
        <f t="shared" si="1"/>
        <v>Tricycle</v>
      </c>
      <c r="P39" s="176">
        <v>2</v>
      </c>
      <c r="R39" s="400"/>
    </row>
    <row r="40" spans="15:18" ht="30" customHeight="1">
      <c r="O40" s="176" t="str">
        <f t="shared" si="1"/>
        <v>Trottinette</v>
      </c>
      <c r="P40" s="176">
        <v>2</v>
      </c>
      <c r="R40" s="400"/>
    </row>
    <row r="41" spans="15:18" ht="30" customHeight="1">
      <c r="O41" s="176" t="str">
        <f t="shared" si="1"/>
        <v>Va'a (pirogue)</v>
      </c>
      <c r="P41" s="176">
        <v>2</v>
      </c>
      <c r="R41" s="400"/>
    </row>
    <row r="42" spans="15:18" ht="30" customHeight="1">
      <c r="O42" s="176" t="str">
        <f t="shared" si="1"/>
        <v>Vélo</v>
      </c>
      <c r="P42" s="176">
        <v>2</v>
      </c>
      <c r="R42" s="400"/>
    </row>
    <row r="43" spans="15:18" ht="30" customHeight="1">
      <c r="O43" s="176" t="str">
        <f t="shared" si="1"/>
        <v>Voile</v>
      </c>
      <c r="P43" s="176">
        <v>2</v>
      </c>
      <c r="R43" s="400"/>
    </row>
    <row r="44" spans="15:18" ht="30" customHeight="1">
      <c r="O44" s="176">
        <f t="shared" si="1"/>
        <v>0</v>
      </c>
      <c r="P44" s="176">
        <v>2</v>
      </c>
    </row>
    <row r="45" spans="15:18" ht="30" customHeight="1">
      <c r="O45" s="176">
        <f t="shared" si="1"/>
        <v>0</v>
      </c>
      <c r="P45" s="176">
        <v>2</v>
      </c>
    </row>
    <row r="46" spans="15:18" ht="30" customHeight="1">
      <c r="O46" s="176">
        <f t="shared" si="1"/>
        <v>0</v>
      </c>
      <c r="P46" s="176">
        <v>2</v>
      </c>
    </row>
    <row r="47" spans="15:18" ht="30" customHeight="1">
      <c r="O47" s="176">
        <f t="shared" si="1"/>
        <v>0</v>
      </c>
      <c r="P47" s="176">
        <v>2</v>
      </c>
    </row>
    <row r="48" spans="15:18" ht="30" customHeight="1">
      <c r="O48" s="176" t="str">
        <f t="shared" si="1"/>
        <v>^</v>
      </c>
      <c r="P48" s="176">
        <v>2</v>
      </c>
    </row>
    <row r="49" spans="15:16" ht="30" customHeight="1">
      <c r="O49" s="189" t="str">
        <f t="shared" si="1"/>
        <v>@</v>
      </c>
      <c r="P49" s="176">
        <v>2</v>
      </c>
    </row>
    <row r="50" spans="15:16" ht="30" customHeight="1">
      <c r="O50" s="189" t="s">
        <v>117</v>
      </c>
      <c r="P50" s="176">
        <v>3</v>
      </c>
    </row>
    <row r="51" spans="15:16" ht="30" customHeight="1">
      <c r="O51" s="176" t="str">
        <f t="shared" ref="O51:O65" si="2">H6</f>
        <v>Acrosport</v>
      </c>
      <c r="P51" s="176">
        <v>3</v>
      </c>
    </row>
    <row r="52" spans="15:16" ht="30" customHeight="1">
      <c r="O52" s="176" t="str">
        <f t="shared" si="2"/>
        <v>Danses collectives</v>
      </c>
      <c r="P52" s="176">
        <v>3</v>
      </c>
    </row>
    <row r="53" spans="15:16" ht="30" customHeight="1">
      <c r="O53" s="176" t="str">
        <f t="shared" si="2"/>
        <v>Danse d'expression</v>
      </c>
      <c r="P53" s="176">
        <v>3</v>
      </c>
    </row>
    <row r="54" spans="15:16" ht="30" customHeight="1">
      <c r="O54" s="176" t="str">
        <f t="shared" si="2"/>
        <v>Danses traditionnelles</v>
      </c>
      <c r="P54" s="176">
        <v>3</v>
      </c>
    </row>
    <row r="55" spans="15:16" ht="30" customHeight="1">
      <c r="O55" s="176" t="str">
        <f t="shared" si="2"/>
        <v>Expression corporelle</v>
      </c>
      <c r="P55" s="176">
        <v>3</v>
      </c>
    </row>
    <row r="56" spans="15:16" ht="30" customHeight="1">
      <c r="O56" s="176" t="str">
        <f t="shared" si="2"/>
        <v>Gymnastique Rythmique et Sportive</v>
      </c>
      <c r="P56" s="176">
        <v>3</v>
      </c>
    </row>
    <row r="57" spans="15:16" ht="30" customHeight="1">
      <c r="O57" s="176" t="str">
        <f t="shared" si="2"/>
        <v>Jeux traditionnels : Fai (jeux de ficelles), rere (danse avec bâtons)</v>
      </c>
      <c r="P57" s="176">
        <v>3</v>
      </c>
    </row>
    <row r="58" spans="15:16" ht="30" customHeight="1">
      <c r="O58" s="176" t="str">
        <f t="shared" si="2"/>
        <v>Mimes</v>
      </c>
      <c r="P58" s="176">
        <v>3</v>
      </c>
    </row>
    <row r="59" spans="15:16" ht="30" customHeight="1">
      <c r="O59" s="176" t="str">
        <f t="shared" si="2"/>
        <v>Natation synchronisée</v>
      </c>
      <c r="P59" s="176">
        <v>3</v>
      </c>
    </row>
    <row r="60" spans="15:16" ht="30" customHeight="1">
      <c r="O60" s="176">
        <f t="shared" si="2"/>
        <v>0</v>
      </c>
      <c r="P60" s="176">
        <v>3</v>
      </c>
    </row>
    <row r="61" spans="15:16" ht="30" customHeight="1">
      <c r="O61" s="176">
        <f t="shared" si="2"/>
        <v>0</v>
      </c>
      <c r="P61" s="176">
        <v>3</v>
      </c>
    </row>
    <row r="62" spans="15:16" ht="30" customHeight="1">
      <c r="O62" s="176">
        <f t="shared" si="2"/>
        <v>0</v>
      </c>
      <c r="P62" s="176">
        <v>3</v>
      </c>
    </row>
    <row r="63" spans="15:16" ht="30" customHeight="1">
      <c r="O63" s="176">
        <f t="shared" si="2"/>
        <v>0</v>
      </c>
      <c r="P63" s="176">
        <v>3</v>
      </c>
    </row>
    <row r="64" spans="15:16" ht="30" customHeight="1">
      <c r="O64" s="176" t="str">
        <f t="shared" si="2"/>
        <v>^</v>
      </c>
      <c r="P64" s="176">
        <v>3</v>
      </c>
    </row>
    <row r="65" spans="15:16" ht="30" customHeight="1">
      <c r="O65" s="176" t="str">
        <f t="shared" si="2"/>
        <v>@</v>
      </c>
      <c r="P65" s="176">
        <v>3</v>
      </c>
    </row>
    <row r="66" spans="15:16" ht="30" customHeight="1">
      <c r="O66" s="189" t="s">
        <v>118</v>
      </c>
      <c r="P66" s="176">
        <v>4</v>
      </c>
    </row>
    <row r="67" spans="15:16" ht="30" customHeight="1">
      <c r="O67" s="176" t="s">
        <v>15</v>
      </c>
      <c r="P67" s="176">
        <v>4</v>
      </c>
    </row>
    <row r="68" spans="15:16" ht="30" customHeight="1">
      <c r="O68" s="176" t="s">
        <v>12</v>
      </c>
      <c r="P68" s="176">
        <v>4</v>
      </c>
    </row>
    <row r="69" spans="15:16" ht="30" customHeight="1">
      <c r="O69" s="176" t="s">
        <v>13</v>
      </c>
      <c r="P69" s="176">
        <v>4</v>
      </c>
    </row>
    <row r="70" spans="15:16" ht="30" customHeight="1">
      <c r="O70" s="176" t="s">
        <v>66</v>
      </c>
      <c r="P70" s="176">
        <v>4</v>
      </c>
    </row>
    <row r="71" spans="15:16" ht="30" customHeight="1">
      <c r="O71" s="185" t="s">
        <v>39</v>
      </c>
      <c r="P71" s="176">
        <v>4</v>
      </c>
    </row>
    <row r="72" spans="15:16" ht="30" customHeight="1">
      <c r="O72" s="176" t="s">
        <v>40</v>
      </c>
      <c r="P72" s="176">
        <v>4</v>
      </c>
    </row>
    <row r="73" spans="15:16" ht="30" customHeight="1">
      <c r="O73" s="176" t="s">
        <v>4</v>
      </c>
      <c r="P73" s="176">
        <v>4</v>
      </c>
    </row>
    <row r="74" spans="15:16" ht="30" customHeight="1">
      <c r="O74" s="176" t="s">
        <v>7</v>
      </c>
      <c r="P74" s="176">
        <v>4</v>
      </c>
    </row>
    <row r="75" spans="15:16" ht="30" customHeight="1">
      <c r="O75" s="176" t="s">
        <v>5</v>
      </c>
      <c r="P75" s="176">
        <v>4</v>
      </c>
    </row>
    <row r="76" spans="15:16" ht="30" customHeight="1">
      <c r="O76" s="176" t="s">
        <v>50</v>
      </c>
      <c r="P76" s="176">
        <v>4</v>
      </c>
    </row>
    <row r="77" spans="15:16" ht="30" customHeight="1">
      <c r="O77" s="176" t="s">
        <v>43</v>
      </c>
      <c r="P77" s="176">
        <v>4</v>
      </c>
    </row>
    <row r="78" spans="15:16" ht="30" customHeight="1">
      <c r="O78" s="176" t="s">
        <v>46</v>
      </c>
      <c r="P78" s="176">
        <v>4</v>
      </c>
    </row>
    <row r="79" spans="15:16" ht="30" customHeight="1">
      <c r="O79" s="176" t="s">
        <v>90</v>
      </c>
      <c r="P79" s="176">
        <v>4</v>
      </c>
    </row>
    <row r="80" spans="15:16" ht="30" customHeight="1">
      <c r="O80" s="176" t="s">
        <v>9</v>
      </c>
      <c r="P80" s="176">
        <v>4</v>
      </c>
    </row>
    <row r="81" spans="15:16" ht="30" customHeight="1">
      <c r="O81" s="176" t="s">
        <v>16</v>
      </c>
      <c r="P81" s="176">
        <v>4</v>
      </c>
    </row>
    <row r="82" spans="15:16" ht="30" customHeight="1">
      <c r="O82" s="176" t="s">
        <v>17</v>
      </c>
      <c r="P82" s="176">
        <v>4</v>
      </c>
    </row>
    <row r="83" spans="15:16" ht="30" customHeight="1">
      <c r="O83" s="176" t="s">
        <v>89</v>
      </c>
      <c r="P83" s="176">
        <v>4</v>
      </c>
    </row>
    <row r="84" spans="15:16" ht="30" customHeight="1">
      <c r="O84" s="176" t="s">
        <v>14</v>
      </c>
      <c r="P84" s="176">
        <v>4</v>
      </c>
    </row>
    <row r="85" spans="15:16" ht="30" customHeight="1">
      <c r="O85" s="176"/>
      <c r="P85" s="176">
        <v>4</v>
      </c>
    </row>
    <row r="86" spans="15:16" ht="30" customHeight="1">
      <c r="O86" s="176"/>
      <c r="P86" s="176">
        <v>4</v>
      </c>
    </row>
    <row r="87" spans="15:16" ht="30" customHeight="1">
      <c r="O87" s="176"/>
      <c r="P87" s="176">
        <v>4</v>
      </c>
    </row>
    <row r="88" spans="15:16" ht="30" customHeight="1">
      <c r="O88" s="176"/>
      <c r="P88" s="176">
        <v>4</v>
      </c>
    </row>
    <row r="89" spans="15:16" ht="30" customHeight="1">
      <c r="O89" s="176"/>
      <c r="P89" s="176">
        <v>4</v>
      </c>
    </row>
    <row r="90" spans="15:16" ht="30" customHeight="1">
      <c r="O90" s="189" t="s">
        <v>104</v>
      </c>
      <c r="P90" s="176">
        <v>4</v>
      </c>
    </row>
    <row r="91" spans="15:16" ht="30" customHeight="1">
      <c r="O91" s="176" t="s">
        <v>87</v>
      </c>
      <c r="P91" s="176" t="s">
        <v>87</v>
      </c>
    </row>
  </sheetData>
  <sheetProtection sheet="1" objects="1" scenarios="1" formatCells="0"/>
  <sortState xmlns:xlrd2="http://schemas.microsoft.com/office/spreadsheetml/2017/richdata2" ref="C6:C23">
    <sortCondition ref="C23"/>
  </sortState>
  <mergeCells count="7">
    <mergeCell ref="S1:U1"/>
    <mergeCell ref="R1:R43"/>
    <mergeCell ref="A1:D1"/>
    <mergeCell ref="A2:D2"/>
    <mergeCell ref="F1:I1"/>
    <mergeCell ref="F2:I2"/>
    <mergeCell ref="K3:P3"/>
  </mergeCells>
  <pageMargins left="0.19685039370078741" right="0.19685039370078741" top="0.19685039370078741" bottom="0.19685039370078741" header="0.15748031496062992" footer="0.15748031496062992"/>
  <pageSetup paperSize="9" orientation="portrait"/>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I41"/>
  <sheetViews>
    <sheetView showGridLines="0" zoomScale="98" zoomScaleNormal="98" zoomScaleSheetLayoutView="100" zoomScalePageLayoutView="80" workbookViewId="0">
      <selection activeCell="B4" sqref="B4:C4"/>
    </sheetView>
  </sheetViews>
  <sheetFormatPr baseColWidth="10" defaultColWidth="3.83203125" defaultRowHeight="21" customHeight="1"/>
  <cols>
    <col min="1" max="1" width="5.6640625" style="7" customWidth="1"/>
    <col min="2" max="2" width="11.33203125" style="7" customWidth="1"/>
    <col min="3" max="9" width="23.83203125" style="7" customWidth="1"/>
    <col min="10" max="11" width="6.33203125" style="7" customWidth="1"/>
    <col min="12" max="16" width="3.83203125" style="7" customWidth="1"/>
    <col min="17" max="19" width="3.83203125" style="7"/>
    <col min="20" max="20" width="10.5" style="7" customWidth="1"/>
    <col min="21" max="21" width="2.5" style="7" customWidth="1"/>
    <col min="22" max="22" width="3.83203125" style="7"/>
    <col min="23" max="23" width="3.5" style="7" customWidth="1"/>
    <col min="24" max="26" width="3.83203125" style="7"/>
    <col min="27" max="27" width="3.5" style="7" hidden="1" customWidth="1"/>
    <col min="28" max="34" width="5.1640625" style="7" hidden="1" customWidth="1"/>
    <col min="35" max="35" width="3.83203125" style="7" hidden="1" customWidth="1"/>
    <col min="36" max="16384" width="3.83203125" style="7"/>
  </cols>
  <sheetData>
    <row r="1" spans="1:35" ht="33.75" customHeight="1" thickBot="1">
      <c r="A1" s="412" t="str">
        <f>IF(ecole="","",CONCATENATE("École : ",ecole,CHAR(10),"(Cir. ",circ,")"))</f>
        <v/>
      </c>
      <c r="B1" s="413"/>
      <c r="C1" s="414"/>
      <c r="D1" s="415" t="str">
        <f>UPPER(CONCATENATE("PROGRAMMATION ANNUELLE  EN EPS DE LA CLASSE DE ",classe_e_nom))</f>
        <v xml:space="preserve">PROGRAMMATION ANNUELLE  EN EPS DE LA CLASSE DE </v>
      </c>
      <c r="E1" s="416"/>
      <c r="F1" s="416"/>
      <c r="G1" s="416"/>
      <c r="H1" s="416"/>
      <c r="I1" s="20">
        <f>annee</f>
        <v>0</v>
      </c>
      <c r="AB1" s="116"/>
      <c r="AC1" s="116"/>
      <c r="AD1" s="116"/>
      <c r="AE1" s="116"/>
      <c r="AF1" s="116"/>
      <c r="AG1" s="116"/>
      <c r="AH1" s="116"/>
      <c r="AI1" s="411"/>
    </row>
    <row r="2" spans="1:35" ht="13.75" customHeight="1">
      <c r="AB2" s="116"/>
      <c r="AC2" s="116"/>
      <c r="AD2" s="116"/>
      <c r="AE2" s="116"/>
      <c r="AF2" s="116"/>
      <c r="AG2" s="116"/>
      <c r="AH2" s="116"/>
      <c r="AI2" s="411"/>
    </row>
    <row r="3" spans="1:35" ht="74.25" customHeight="1" thickBot="1">
      <c r="A3" s="21" t="s">
        <v>69</v>
      </c>
      <c r="B3" s="21" t="s">
        <v>78</v>
      </c>
      <c r="C3" s="21" t="s">
        <v>68</v>
      </c>
      <c r="D3" s="62" t="s">
        <v>100</v>
      </c>
      <c r="E3" s="62" t="s">
        <v>101</v>
      </c>
      <c r="F3" s="62" t="s">
        <v>102</v>
      </c>
      <c r="G3" s="62" t="s">
        <v>103</v>
      </c>
      <c r="AB3" s="424"/>
      <c r="AC3" s="424"/>
      <c r="AD3" s="424"/>
      <c r="AE3" s="424"/>
      <c r="AF3" s="424"/>
      <c r="AG3" s="424"/>
      <c r="AH3" s="424"/>
      <c r="AI3" s="411"/>
    </row>
    <row r="4" spans="1:35" ht="27.75" customHeight="1" thickBot="1">
      <c r="A4" s="296">
        <v>2</v>
      </c>
      <c r="B4" s="297"/>
      <c r="C4" s="298"/>
      <c r="D4" s="299" t="str">
        <f>IFERROR(AVERAGE(comp1),"")</f>
        <v/>
      </c>
      <c r="E4" s="300" t="str">
        <f>IFERROR(AVERAGE(comp2),"")</f>
        <v/>
      </c>
      <c r="F4" s="301" t="str">
        <f>IFERROR(AVERAGE(comp3),"")</f>
        <v/>
      </c>
      <c r="G4" s="302" t="str">
        <f>IFERROR(AVERAGE(comp4),"")</f>
        <v/>
      </c>
      <c r="N4" s="304"/>
      <c r="O4" s="305"/>
      <c r="P4" s="422" t="s">
        <v>377</v>
      </c>
      <c r="Q4" s="422"/>
      <c r="R4" s="422"/>
      <c r="S4" s="422"/>
      <c r="T4" s="422"/>
      <c r="U4" s="306"/>
      <c r="V4" s="285"/>
      <c r="W4" s="285"/>
      <c r="X4" s="285"/>
      <c r="Y4" s="285"/>
      <c r="AA4" s="116"/>
      <c r="AB4" s="116"/>
      <c r="AC4" s="116"/>
      <c r="AD4" s="116"/>
      <c r="AE4" s="116"/>
      <c r="AF4" s="116"/>
      <c r="AG4" s="116"/>
      <c r="AH4" s="116"/>
      <c r="AI4" s="411"/>
    </row>
    <row r="5" spans="1:35" ht="21" customHeight="1" thickBot="1">
      <c r="N5" s="307"/>
      <c r="O5" s="107"/>
      <c r="P5" s="107"/>
      <c r="Q5" s="303"/>
      <c r="R5" s="107"/>
      <c r="S5" s="107"/>
      <c r="T5" s="107"/>
      <c r="U5" s="308"/>
      <c r="V5" s="285"/>
      <c r="W5" s="285"/>
      <c r="X5" s="285"/>
      <c r="Y5" s="285"/>
      <c r="AA5" s="116"/>
      <c r="AB5" s="117"/>
      <c r="AC5" s="117"/>
      <c r="AD5" s="117"/>
      <c r="AE5" s="117"/>
      <c r="AF5" s="117"/>
      <c r="AG5" s="117"/>
      <c r="AH5" s="117"/>
      <c r="AI5" s="411"/>
    </row>
    <row r="6" spans="1:35" ht="35.25" customHeight="1" thickBot="1">
      <c r="B6" s="8"/>
      <c r="C6" s="53" t="str">
        <f>Événements!D3</f>
        <v>PÉRIODE 1</v>
      </c>
      <c r="D6" s="53" t="str">
        <f>Événements!D7</f>
        <v>PÉRIODE 2</v>
      </c>
      <c r="E6" s="53" t="str">
        <f>Événements!D11</f>
        <v>PÉRIODE 3</v>
      </c>
      <c r="F6" s="53" t="str">
        <f>Événements!D15</f>
        <v>PÉRIODE 4</v>
      </c>
      <c r="G6" s="53" t="str">
        <f>Événements!D19</f>
        <v>PÉRIODE 5</v>
      </c>
      <c r="H6" s="53" t="str">
        <f>Événements!D23</f>
        <v>PÉRIODE 6</v>
      </c>
      <c r="I6" s="53" t="str">
        <f>Événements!D27</f>
        <v>PÉRIODE 7</v>
      </c>
      <c r="N6" s="307"/>
      <c r="O6" s="107"/>
      <c r="P6" s="107"/>
      <c r="Q6" s="303"/>
      <c r="R6" s="107"/>
      <c r="S6" s="107"/>
      <c r="T6" s="107"/>
      <c r="U6" s="308"/>
      <c r="V6" s="285"/>
      <c r="W6" s="285"/>
      <c r="X6" s="285"/>
      <c r="Y6" s="285"/>
      <c r="AA6" s="116"/>
      <c r="AB6" s="417" t="s">
        <v>159</v>
      </c>
      <c r="AC6" s="418"/>
      <c r="AD6" s="418"/>
      <c r="AE6" s="418"/>
      <c r="AF6" s="418"/>
      <c r="AG6" s="418"/>
      <c r="AH6" s="419"/>
      <c r="AI6" s="411"/>
    </row>
    <row r="7" spans="1:35" ht="21" customHeight="1">
      <c r="A7" s="420">
        <f>C4</f>
        <v>0</v>
      </c>
      <c r="B7" s="152" t="s">
        <v>0</v>
      </c>
      <c r="C7" s="135"/>
      <c r="D7" s="136"/>
      <c r="E7" s="136"/>
      <c r="F7" s="136"/>
      <c r="G7" s="136"/>
      <c r="H7" s="136"/>
      <c r="I7" s="137"/>
      <c r="N7" s="307"/>
      <c r="O7" s="107"/>
      <c r="P7" s="107"/>
      <c r="Q7" s="303"/>
      <c r="R7" s="107"/>
      <c r="S7" s="107"/>
      <c r="T7" s="107"/>
      <c r="U7" s="308"/>
      <c r="AA7" s="116"/>
      <c r="AB7" s="109" t="s">
        <v>152</v>
      </c>
      <c r="AC7" s="107" t="s">
        <v>153</v>
      </c>
      <c r="AD7" s="107" t="s">
        <v>154</v>
      </c>
      <c r="AE7" s="107" t="s">
        <v>155</v>
      </c>
      <c r="AF7" s="107" t="s">
        <v>156</v>
      </c>
      <c r="AG7" s="107" t="s">
        <v>157</v>
      </c>
      <c r="AH7" s="110" t="s">
        <v>158</v>
      </c>
      <c r="AI7" s="411"/>
    </row>
    <row r="8" spans="1:35" s="77" customFormat="1" ht="76.5" customHeight="1" thickBot="1">
      <c r="A8" s="421"/>
      <c r="B8" s="153"/>
      <c r="C8" s="283"/>
      <c r="D8" s="138"/>
      <c r="E8" s="138"/>
      <c r="F8" s="138"/>
      <c r="G8" s="138"/>
      <c r="H8" s="138"/>
      <c r="I8" s="139"/>
      <c r="N8" s="309"/>
      <c r="O8" s="423" t="s">
        <v>378</v>
      </c>
      <c r="P8" s="423"/>
      <c r="Q8" s="423"/>
      <c r="R8" s="423"/>
      <c r="S8" s="423"/>
      <c r="T8" s="423"/>
      <c r="U8" s="310"/>
      <c r="W8" s="103"/>
      <c r="AA8" s="116"/>
      <c r="AB8" s="111" t="str">
        <f>IF(C8="","",VLOOKUP(C8,APS!$L$6:$M$23,2,FALSE))</f>
        <v/>
      </c>
      <c r="AC8" s="108" t="str">
        <f>IF(D8="","",VLOOKUP(D8,APS!$L$6:$M$23,2,FALSE))</f>
        <v/>
      </c>
      <c r="AD8" s="108" t="str">
        <f>IF(E8="","",VLOOKUP(E8,APS!$L$6:$M$23,2,FALSE))</f>
        <v/>
      </c>
      <c r="AE8" s="108" t="str">
        <f>IF(F8="","",VLOOKUP(F8,APS!$L$6:$M$23,2,FALSE))</f>
        <v/>
      </c>
      <c r="AF8" s="108" t="str">
        <f>IF(G8="","",VLOOKUP(G8,APS!$L$6:$M$23,2,FALSE))</f>
        <v/>
      </c>
      <c r="AG8" s="108" t="str">
        <f>IF(H8="","",VLOOKUP(H8,APS!$L$6:$M$23,2,FALSE))</f>
        <v/>
      </c>
      <c r="AH8" s="112" t="str">
        <f>IF(I8="","",VLOOKUP(I8,APS!$L$6:$M$23,2,FALSE))</f>
        <v/>
      </c>
      <c r="AI8" s="411"/>
    </row>
    <row r="9" spans="1:35" ht="25.5" customHeight="1" thickBot="1">
      <c r="A9" s="421"/>
      <c r="B9" s="154" t="s">
        <v>105</v>
      </c>
      <c r="C9" s="284"/>
      <c r="D9" s="157"/>
      <c r="E9" s="157"/>
      <c r="F9" s="157"/>
      <c r="G9" s="157"/>
      <c r="H9" s="157"/>
      <c r="I9" s="158"/>
      <c r="N9" s="22"/>
      <c r="AA9" s="116"/>
      <c r="AB9" s="111" t="str">
        <f>IF(C9="","",VLOOKUP(C9,APS!$O$6:$P$91,2,FALSE))</f>
        <v/>
      </c>
      <c r="AC9" s="108" t="str">
        <f>IF(D9="","",VLOOKUP(D9,APS!$O$6:$P$91,2,FALSE))</f>
        <v/>
      </c>
      <c r="AD9" s="108" t="str">
        <f>IF(E9="","",VLOOKUP(E9,APS!$O$6:$P$91,2,FALSE))</f>
        <v/>
      </c>
      <c r="AE9" s="108" t="str">
        <f>IF(F9="","",VLOOKUP(F9,APS!$O$6:$P$91,2,FALSE))</f>
        <v/>
      </c>
      <c r="AF9" s="108" t="str">
        <f>IF(G9="","",VLOOKUP(G9,APS!$O$6:$P$91,2,FALSE))</f>
        <v/>
      </c>
      <c r="AG9" s="108" t="str">
        <f>IF(H9="","",VLOOKUP(H9,APS!$O$6:$P$91,2,FALSE))</f>
        <v/>
      </c>
      <c r="AH9" s="112" t="str">
        <f>IF(I9="","",VLOOKUP(I9,APS!$O$6:$P$91,2,FALSE))</f>
        <v/>
      </c>
      <c r="AI9" s="411"/>
    </row>
    <row r="10" spans="1:35" s="121" customFormat="1" ht="25.5" customHeight="1">
      <c r="A10" s="421"/>
      <c r="B10" s="81" t="s">
        <v>182</v>
      </c>
      <c r="C10" s="146"/>
      <c r="D10" s="147"/>
      <c r="E10" s="147"/>
      <c r="F10" s="147"/>
      <c r="G10" s="147"/>
      <c r="H10" s="147"/>
      <c r="I10" s="148"/>
      <c r="N10" s="22"/>
      <c r="AA10" s="116"/>
      <c r="AB10" s="111"/>
      <c r="AC10" s="108"/>
      <c r="AD10" s="108"/>
      <c r="AE10" s="108"/>
      <c r="AF10" s="108"/>
      <c r="AG10" s="108"/>
      <c r="AH10" s="112"/>
      <c r="AI10" s="411"/>
    </row>
    <row r="11" spans="1:35" s="121" customFormat="1" ht="25.5" customHeight="1">
      <c r="A11" s="421"/>
      <c r="B11" s="134" t="s">
        <v>184</v>
      </c>
      <c r="C11" s="140"/>
      <c r="D11" s="141"/>
      <c r="E11" s="141"/>
      <c r="F11" s="141"/>
      <c r="G11" s="141"/>
      <c r="H11" s="141"/>
      <c r="I11" s="142"/>
      <c r="N11" s="22"/>
      <c r="AA11" s="116"/>
      <c r="AB11" s="111"/>
      <c r="AC11" s="108"/>
      <c r="AD11" s="108"/>
      <c r="AE11" s="108"/>
      <c r="AF11" s="108"/>
      <c r="AG11" s="108"/>
      <c r="AH11" s="112"/>
      <c r="AI11" s="411"/>
    </row>
    <row r="12" spans="1:35" s="121" customFormat="1" ht="25.5" customHeight="1" thickBot="1">
      <c r="A12" s="421"/>
      <c r="B12" s="132" t="s">
        <v>185</v>
      </c>
      <c r="C12" s="143"/>
      <c r="D12" s="144"/>
      <c r="E12" s="144"/>
      <c r="F12" s="144"/>
      <c r="G12" s="144"/>
      <c r="H12" s="144"/>
      <c r="I12" s="145"/>
      <c r="N12" s="22"/>
      <c r="AA12" s="116"/>
      <c r="AB12" s="111"/>
      <c r="AC12" s="108"/>
      <c r="AD12" s="108"/>
      <c r="AE12" s="108"/>
      <c r="AF12" s="108"/>
      <c r="AG12" s="108"/>
      <c r="AH12" s="112"/>
      <c r="AI12" s="411"/>
    </row>
    <row r="13" spans="1:35" ht="21" customHeight="1">
      <c r="A13" s="421"/>
      <c r="B13" s="23" t="s">
        <v>1</v>
      </c>
      <c r="C13" s="80"/>
      <c r="D13" s="80"/>
      <c r="E13" s="80"/>
      <c r="F13" s="80"/>
      <c r="G13" s="80"/>
      <c r="H13" s="80"/>
      <c r="I13" s="85"/>
      <c r="AA13" s="116"/>
      <c r="AB13" s="109" t="s">
        <v>152</v>
      </c>
      <c r="AC13" s="107" t="s">
        <v>153</v>
      </c>
      <c r="AD13" s="107" t="s">
        <v>154</v>
      </c>
      <c r="AE13" s="107" t="s">
        <v>155</v>
      </c>
      <c r="AF13" s="107" t="s">
        <v>156</v>
      </c>
      <c r="AG13" s="107" t="s">
        <v>157</v>
      </c>
      <c r="AH13" s="110" t="s">
        <v>158</v>
      </c>
      <c r="AI13" s="411"/>
    </row>
    <row r="14" spans="1:35" s="77" customFormat="1" ht="76.5" customHeight="1">
      <c r="A14" s="421"/>
      <c r="B14" s="78"/>
      <c r="C14" s="105"/>
      <c r="D14" s="86"/>
      <c r="E14" s="86"/>
      <c r="F14" s="86"/>
      <c r="G14" s="86"/>
      <c r="H14" s="86"/>
      <c r="I14" s="87"/>
      <c r="AA14" s="116"/>
      <c r="AB14" s="111" t="str">
        <f>IF(C14="","",VLOOKUP(C14,APS!$L$6:$M$23,2,FALSE))</f>
        <v/>
      </c>
      <c r="AC14" s="108" t="str">
        <f>IF(D14="","",VLOOKUP(D14,APS!$L$6:$M$23,2,FALSE))</f>
        <v/>
      </c>
      <c r="AD14" s="108" t="str">
        <f>IF(E14="","",VLOOKUP(E14,APS!$L$6:$M$23,2,FALSE))</f>
        <v/>
      </c>
      <c r="AE14" s="108" t="str">
        <f>IF(F14="","",VLOOKUP(F14,APS!$L$6:$M$23,2,FALSE))</f>
        <v/>
      </c>
      <c r="AF14" s="108" t="str">
        <f>IF(G14="","",VLOOKUP(G14,APS!$L$6:$M$23,2,FALSE))</f>
        <v/>
      </c>
      <c r="AG14" s="108" t="str">
        <f>IF(H14="","",VLOOKUP(H14,APS!$L$6:$M$23,2,FALSE))</f>
        <v/>
      </c>
      <c r="AH14" s="112" t="str">
        <f>IF(I14="","",VLOOKUP(I14,APS!$L$6:$M$23,2,FALSE))</f>
        <v/>
      </c>
      <c r="AI14" s="411"/>
    </row>
    <row r="15" spans="1:35" s="77" customFormat="1" ht="25.5" customHeight="1" thickBot="1">
      <c r="A15" s="421"/>
      <c r="B15" s="155" t="s">
        <v>105</v>
      </c>
      <c r="C15" s="159"/>
      <c r="D15" s="157"/>
      <c r="E15" s="157"/>
      <c r="F15" s="157"/>
      <c r="G15" s="157"/>
      <c r="H15" s="157"/>
      <c r="I15" s="158"/>
      <c r="AA15" s="116"/>
      <c r="AB15" s="111" t="str">
        <f>IF(C15="","",VLOOKUP(C15,APS!$O$6:$P$91,2,FALSE))</f>
        <v/>
      </c>
      <c r="AC15" s="108" t="str">
        <f>IF(D15="","",VLOOKUP(D15,APS!$O$6:$P$91,2,FALSE))</f>
        <v/>
      </c>
      <c r="AD15" s="108" t="str">
        <f>IF(E15="","",VLOOKUP(E15,APS!$O$6:$P$91,2,FALSE))</f>
        <v/>
      </c>
      <c r="AE15" s="108" t="str">
        <f>IF(F15="","",VLOOKUP(F15,APS!$O$6:$P$91,2,FALSE))</f>
        <v/>
      </c>
      <c r="AF15" s="108" t="str">
        <f>IF(G15="","",VLOOKUP(G15,APS!$O$6:$P$91,2,FALSE))</f>
        <v/>
      </c>
      <c r="AG15" s="108" t="str">
        <f>IF(H15="","",VLOOKUP(H15,APS!$O$6:$P$91,2,FALSE))</f>
        <v/>
      </c>
      <c r="AH15" s="112" t="str">
        <f>IF(I15="","",VLOOKUP(I15,APS!$O$6:$P$91,2,FALSE))</f>
        <v/>
      </c>
      <c r="AI15" s="411"/>
    </row>
    <row r="16" spans="1:35" s="77" customFormat="1" ht="25.5" customHeight="1">
      <c r="A16" s="421"/>
      <c r="B16" s="81" t="s">
        <v>182</v>
      </c>
      <c r="C16" s="199"/>
      <c r="D16" s="150"/>
      <c r="E16" s="150"/>
      <c r="F16" s="150"/>
      <c r="G16" s="150"/>
      <c r="H16" s="150"/>
      <c r="I16" s="151"/>
      <c r="AA16" s="116"/>
      <c r="AB16" s="111"/>
      <c r="AC16" s="108"/>
      <c r="AD16" s="108"/>
      <c r="AE16" s="108"/>
      <c r="AF16" s="108"/>
      <c r="AG16" s="108"/>
      <c r="AH16" s="112"/>
      <c r="AI16" s="411"/>
    </row>
    <row r="17" spans="1:35" s="77" customFormat="1" ht="25.5" customHeight="1">
      <c r="A17" s="421"/>
      <c r="B17" s="131" t="s">
        <v>184</v>
      </c>
      <c r="C17" s="140"/>
      <c r="D17" s="141"/>
      <c r="E17" s="141"/>
      <c r="F17" s="141"/>
      <c r="G17" s="141"/>
      <c r="H17" s="141"/>
      <c r="I17" s="142"/>
      <c r="AA17" s="116"/>
      <c r="AB17" s="111"/>
      <c r="AC17" s="108"/>
      <c r="AD17" s="108"/>
      <c r="AE17" s="108"/>
      <c r="AF17" s="108"/>
      <c r="AG17" s="108"/>
      <c r="AH17" s="112"/>
      <c r="AI17" s="411"/>
    </row>
    <row r="18" spans="1:35" s="77" customFormat="1" ht="25.5" customHeight="1" thickBot="1">
      <c r="A18" s="421"/>
      <c r="B18" s="132" t="s">
        <v>185</v>
      </c>
      <c r="C18" s="143"/>
      <c r="D18" s="144"/>
      <c r="E18" s="144"/>
      <c r="F18" s="144"/>
      <c r="G18" s="144"/>
      <c r="H18" s="144"/>
      <c r="I18" s="145"/>
      <c r="AA18" s="116"/>
      <c r="AB18" s="111"/>
      <c r="AC18" s="108"/>
      <c r="AD18" s="108"/>
      <c r="AE18" s="108"/>
      <c r="AF18" s="108"/>
      <c r="AG18" s="108"/>
      <c r="AH18" s="112"/>
      <c r="AI18" s="411"/>
    </row>
    <row r="19" spans="1:35" ht="21" customHeight="1">
      <c r="A19" s="421"/>
      <c r="B19" s="23" t="s">
        <v>2</v>
      </c>
      <c r="C19" s="104"/>
      <c r="D19" s="106"/>
      <c r="E19" s="106"/>
      <c r="F19" s="106"/>
      <c r="G19" s="106"/>
      <c r="H19" s="106"/>
      <c r="I19" s="106"/>
      <c r="N19" s="13"/>
      <c r="AA19" s="116"/>
      <c r="AB19" s="109" t="s">
        <v>152</v>
      </c>
      <c r="AC19" s="107" t="s">
        <v>153</v>
      </c>
      <c r="AD19" s="107" t="s">
        <v>154</v>
      </c>
      <c r="AE19" s="107" t="s">
        <v>155</v>
      </c>
      <c r="AF19" s="107" t="s">
        <v>156</v>
      </c>
      <c r="AG19" s="107" t="s">
        <v>157</v>
      </c>
      <c r="AH19" s="110" t="s">
        <v>158</v>
      </c>
      <c r="AI19" s="411"/>
    </row>
    <row r="20" spans="1:35" s="77" customFormat="1" ht="76.5" customHeight="1">
      <c r="A20" s="421"/>
      <c r="B20" s="78"/>
      <c r="C20" s="105"/>
      <c r="D20" s="86"/>
      <c r="E20" s="86"/>
      <c r="F20" s="86"/>
      <c r="G20" s="86"/>
      <c r="H20" s="86"/>
      <c r="I20" s="86"/>
      <c r="N20" s="79"/>
      <c r="AA20" s="116"/>
      <c r="AB20" s="111" t="str">
        <f>IF(C20="","",VLOOKUP(C20,APS!$L$6:$M$23,2,FALSE))</f>
        <v/>
      </c>
      <c r="AC20" s="108" t="str">
        <f>IF(D20="","",VLOOKUP(D20,APS!$L$6:$M$23,2,FALSE))</f>
        <v/>
      </c>
      <c r="AD20" s="108" t="str">
        <f>IF(E20="","",VLOOKUP(E20,APS!$L$6:$M$23,2,FALSE))</f>
        <v/>
      </c>
      <c r="AE20" s="108" t="str">
        <f>IF(F20="","",VLOOKUP(F20,APS!$L$6:$M$23,2,FALSE))</f>
        <v/>
      </c>
      <c r="AF20" s="108" t="str">
        <f>IF(G20="","",VLOOKUP(G20,APS!$L$6:$M$23,2,FALSE))</f>
        <v/>
      </c>
      <c r="AG20" s="108" t="str">
        <f>IF(H20="","",VLOOKUP(H20,APS!$L$6:$M$23,2,FALSE))</f>
        <v/>
      </c>
      <c r="AH20" s="112" t="str">
        <f>IF(I20="","",VLOOKUP(I20,APS!$L$6:$M$23,2,FALSE))</f>
        <v/>
      </c>
      <c r="AI20" s="411"/>
    </row>
    <row r="21" spans="1:35" ht="25.5" customHeight="1" thickBot="1">
      <c r="A21" s="421"/>
      <c r="B21" s="154" t="s">
        <v>105</v>
      </c>
      <c r="C21" s="159"/>
      <c r="D21" s="157"/>
      <c r="E21" s="157"/>
      <c r="F21" s="157"/>
      <c r="G21" s="157"/>
      <c r="H21" s="157"/>
      <c r="I21" s="157"/>
      <c r="N21" s="22"/>
      <c r="AA21" s="116"/>
      <c r="AB21" s="113" t="str">
        <f>IF(C21="","",VLOOKUP(C21,APS!$O$6:$P$91,2,FALSE))</f>
        <v/>
      </c>
      <c r="AC21" s="114" t="str">
        <f>IF(D21="","",VLOOKUP(D21,APS!$O$6:$P$91,2,FALSE))</f>
        <v/>
      </c>
      <c r="AD21" s="114" t="str">
        <f>IF(E21="","",VLOOKUP(E21,APS!$O$6:$P$91,2,FALSE))</f>
        <v/>
      </c>
      <c r="AE21" s="114" t="str">
        <f>IF(F21="","",VLOOKUP(F21,APS!$O$6:$P$91,2,FALSE))</f>
        <v/>
      </c>
      <c r="AF21" s="114" t="str">
        <f>IF(G21="","",VLOOKUP(G21,APS!$O$6:$P$91,2,FALSE))</f>
        <v/>
      </c>
      <c r="AG21" s="114" t="str">
        <f>IF(H21="","",VLOOKUP(H21,APS!$O$6:$P$91,2,FALSE))</f>
        <v/>
      </c>
      <c r="AH21" s="115" t="str">
        <f>IF(I21="","",VLOOKUP(I21,APS!$O$6:$P$91,2,FALSE))</f>
        <v/>
      </c>
      <c r="AI21" s="411"/>
    </row>
    <row r="22" spans="1:35" s="121" customFormat="1" ht="25.5" customHeight="1">
      <c r="A22" s="421"/>
      <c r="B22" s="81" t="s">
        <v>182</v>
      </c>
      <c r="C22" s="149"/>
      <c r="D22" s="150"/>
      <c r="E22" s="150"/>
      <c r="F22" s="150"/>
      <c r="G22" s="150"/>
      <c r="H22" s="150"/>
      <c r="I22" s="151"/>
      <c r="N22" s="22"/>
      <c r="AA22" s="116"/>
      <c r="AB22" s="108"/>
      <c r="AC22" s="108"/>
      <c r="AD22" s="108"/>
      <c r="AE22" s="108"/>
      <c r="AF22" s="108"/>
      <c r="AG22" s="108"/>
      <c r="AH22" s="108"/>
      <c r="AI22" s="411"/>
    </row>
    <row r="23" spans="1:35" s="121" customFormat="1" ht="25.5" customHeight="1">
      <c r="A23" s="421"/>
      <c r="B23" s="131" t="s">
        <v>184</v>
      </c>
      <c r="C23" s="140"/>
      <c r="D23" s="141"/>
      <c r="E23" s="141"/>
      <c r="F23" s="141"/>
      <c r="G23" s="141"/>
      <c r="H23" s="141"/>
      <c r="I23" s="142"/>
      <c r="N23" s="22"/>
      <c r="AA23" s="116"/>
      <c r="AB23" s="108"/>
      <c r="AC23" s="108"/>
      <c r="AD23" s="108"/>
      <c r="AE23" s="108"/>
      <c r="AF23" s="108"/>
      <c r="AG23" s="108"/>
      <c r="AH23" s="108"/>
      <c r="AI23" s="411"/>
    </row>
    <row r="24" spans="1:35" s="121" customFormat="1" ht="25.5" customHeight="1" thickBot="1">
      <c r="A24" s="421"/>
      <c r="B24" s="132" t="s">
        <v>185</v>
      </c>
      <c r="C24" s="143"/>
      <c r="D24" s="144"/>
      <c r="E24" s="144"/>
      <c r="F24" s="144"/>
      <c r="G24" s="144"/>
      <c r="H24" s="144"/>
      <c r="I24" s="145"/>
      <c r="N24" s="22"/>
      <c r="AA24" s="116"/>
      <c r="AB24" s="108"/>
      <c r="AC24" s="108"/>
      <c r="AD24" s="108"/>
      <c r="AE24" s="108"/>
      <c r="AF24" s="108"/>
      <c r="AG24" s="108"/>
      <c r="AH24" s="108"/>
      <c r="AI24" s="411"/>
    </row>
    <row r="25" spans="1:35" ht="13.75" customHeight="1" thickBot="1">
      <c r="N25" s="13"/>
      <c r="AA25" s="411"/>
      <c r="AB25" s="411"/>
      <c r="AC25" s="411"/>
      <c r="AD25" s="411"/>
      <c r="AE25" s="411"/>
      <c r="AF25" s="411"/>
      <c r="AG25" s="411"/>
      <c r="AH25" s="411"/>
      <c r="AI25" s="411"/>
    </row>
    <row r="26" spans="1:35" ht="35.25" customHeight="1">
      <c r="B26" s="19" t="s">
        <v>20</v>
      </c>
      <c r="C26" s="94" t="str">
        <f>IF(Événements!E4="","",Événements!E4)</f>
        <v/>
      </c>
      <c r="D26" s="95" t="str">
        <f>IF(Événements!E8="","",Événements!E8)</f>
        <v/>
      </c>
      <c r="E26" s="95" t="str">
        <f>IF(Événements!E12="","",Événements!E12)</f>
        <v/>
      </c>
      <c r="F26" s="95" t="str">
        <f>IF(Événements!E16="","",Événements!E16)</f>
        <v/>
      </c>
      <c r="G26" s="95" t="str">
        <f>IF(Événements!E20="","",Événements!E20)</f>
        <v/>
      </c>
      <c r="H26" s="95" t="str">
        <f>IF(Événements!E24="","",Événements!E24)</f>
        <v/>
      </c>
      <c r="I26" s="96" t="str">
        <f>IF(Événements!E28="","",Événements!E28)</f>
        <v/>
      </c>
      <c r="N26" s="13"/>
      <c r="AA26" s="411"/>
      <c r="AB26" s="411"/>
      <c r="AC26" s="411"/>
      <c r="AD26" s="411"/>
      <c r="AE26" s="411"/>
      <c r="AF26" s="411"/>
      <c r="AG26" s="411"/>
      <c r="AH26" s="411"/>
      <c r="AI26" s="411"/>
    </row>
    <row r="27" spans="1:35" ht="35.25" customHeight="1">
      <c r="B27" s="18" t="s">
        <v>30</v>
      </c>
      <c r="C27" s="97" t="str">
        <f>IF(Événements!E5="","",Événements!E5)</f>
        <v/>
      </c>
      <c r="D27" s="98" t="str">
        <f>IF(Événements!E9="","",Événements!E9)</f>
        <v/>
      </c>
      <c r="E27" s="98" t="str">
        <f>IF(Événements!E13="","",Événements!E13)</f>
        <v/>
      </c>
      <c r="F27" s="98" t="str">
        <f>IF(Événements!E17="","",Événements!E17)</f>
        <v/>
      </c>
      <c r="G27" s="98" t="str">
        <f>IF(Événements!E21="","",Événements!E21)</f>
        <v/>
      </c>
      <c r="H27" s="98" t="str">
        <f>IF(Événements!E25="","",Événements!E25)</f>
        <v/>
      </c>
      <c r="I27" s="99" t="str">
        <f>IF(Événements!E29="","",Événements!E29)</f>
        <v/>
      </c>
      <c r="AA27" s="411"/>
      <c r="AB27" s="411"/>
      <c r="AC27" s="411"/>
      <c r="AD27" s="411"/>
      <c r="AE27" s="411"/>
      <c r="AF27" s="411"/>
      <c r="AG27" s="411"/>
      <c r="AH27" s="411"/>
      <c r="AI27" s="411"/>
    </row>
    <row r="28" spans="1:35" ht="35.25" customHeight="1" thickBot="1">
      <c r="B28" s="17" t="s">
        <v>19</v>
      </c>
      <c r="C28" s="100" t="str">
        <f>IF(Événements!E6="","",Événements!E6)</f>
        <v/>
      </c>
      <c r="D28" s="101" t="str">
        <f>IF(Événements!E10="","",Événements!E10)</f>
        <v/>
      </c>
      <c r="E28" s="101" t="str">
        <f>IF(Événements!E14="","",Événements!E14)</f>
        <v>cross polynesie 02/12</v>
      </c>
      <c r="F28" s="101" t="str">
        <f>IF(Événements!E18="","",Événements!E18)</f>
        <v/>
      </c>
      <c r="G28" s="101" t="str">
        <f>IF(Événements!E22="","",Événements!E22)</f>
        <v/>
      </c>
      <c r="H28" s="101" t="str">
        <f>IF(Événements!E26="","",Événements!E26)</f>
        <v/>
      </c>
      <c r="I28" s="102" t="str">
        <f>IF(Événements!E30="","",Événements!E30)</f>
        <v/>
      </c>
      <c r="AA28" s="411"/>
      <c r="AB28" s="411"/>
      <c r="AC28" s="411"/>
      <c r="AD28" s="411"/>
      <c r="AE28" s="411"/>
      <c r="AF28" s="411"/>
      <c r="AG28" s="411"/>
      <c r="AH28" s="411"/>
      <c r="AI28" s="411"/>
    </row>
    <row r="29" spans="1:35" s="119" customFormat="1" ht="25.5" customHeight="1" thickBot="1">
      <c r="B29" s="120" t="s">
        <v>164</v>
      </c>
      <c r="C29" s="408"/>
      <c r="D29" s="409"/>
      <c r="E29" s="409"/>
      <c r="F29" s="409"/>
      <c r="G29" s="409"/>
      <c r="H29" s="409"/>
      <c r="I29" s="410"/>
    </row>
    <row r="30" spans="1:35" ht="21" customHeight="1">
      <c r="B30" s="9"/>
      <c r="C30" s="10"/>
      <c r="D30" s="10"/>
      <c r="E30" s="10"/>
      <c r="F30" s="10"/>
      <c r="G30" s="10"/>
      <c r="H30" s="10"/>
      <c r="I30" s="10"/>
    </row>
    <row r="31" spans="1:35" ht="21" customHeight="1">
      <c r="B31" s="9"/>
      <c r="C31" s="10"/>
      <c r="D31" s="10"/>
      <c r="E31" s="10"/>
      <c r="F31" s="10"/>
      <c r="G31" s="10"/>
      <c r="H31" s="10"/>
      <c r="I31" s="10"/>
    </row>
    <row r="32" spans="1:35" ht="21" customHeight="1" thickBot="1">
      <c r="A32" s="24" t="s">
        <v>77</v>
      </c>
      <c r="D32" s="24"/>
      <c r="E32" s="24"/>
      <c r="F32" s="24"/>
      <c r="G32" s="24"/>
      <c r="H32" s="24"/>
      <c r="I32" s="24"/>
    </row>
    <row r="33" spans="2:10" ht="21" customHeight="1" thickBot="1">
      <c r="C33" s="14" t="str">
        <f t="shared" ref="C33:I33" si="0">C6</f>
        <v>PÉRIODE 1</v>
      </c>
      <c r="D33" s="14" t="str">
        <f t="shared" si="0"/>
        <v>PÉRIODE 2</v>
      </c>
      <c r="E33" s="14" t="str">
        <f t="shared" si="0"/>
        <v>PÉRIODE 3</v>
      </c>
      <c r="F33" s="14" t="str">
        <f t="shared" si="0"/>
        <v>PÉRIODE 4</v>
      </c>
      <c r="G33" s="14" t="str">
        <f t="shared" si="0"/>
        <v>PÉRIODE 5</v>
      </c>
      <c r="H33" s="14" t="str">
        <f t="shared" si="0"/>
        <v>PÉRIODE 6</v>
      </c>
      <c r="I33" s="14" t="str">
        <f t="shared" si="0"/>
        <v>PÉRIODE 7</v>
      </c>
    </row>
    <row r="34" spans="2:10" ht="19.5" customHeight="1">
      <c r="B34" s="25" t="s">
        <v>111</v>
      </c>
      <c r="C34" s="26" t="str">
        <f>IFERROR(COUNTIF(_per1,1)/COUNT(_per1),"")</f>
        <v/>
      </c>
      <c r="D34" s="27" t="str">
        <f>IFERROR(COUNTIF(_per2,1)/COUNT(_per2),"")</f>
        <v/>
      </c>
      <c r="E34" s="27" t="str">
        <f>IFERROR(COUNTIF(_per3,1)/COUNT(_per3),"")</f>
        <v/>
      </c>
      <c r="F34" s="27" t="str">
        <f>IFERROR(COUNTIF(_per4,1)/COUNT(_per4),"")</f>
        <v/>
      </c>
      <c r="G34" s="27" t="str">
        <f>IFERROR(COUNTIF(_per5,1)/COUNT(_per5),"")</f>
        <v/>
      </c>
      <c r="H34" s="27" t="str">
        <f>IFERROR(COUNTIF(_per6,1)/COUNT(_per6),"")</f>
        <v/>
      </c>
      <c r="I34" s="27" t="str">
        <f>IFERROR(COUNTIF(_per7,1)/COUNT(_per7),"")</f>
        <v/>
      </c>
      <c r="J34" s="28" t="str">
        <f>D4</f>
        <v/>
      </c>
    </row>
    <row r="35" spans="2:10" ht="19.5" customHeight="1">
      <c r="B35" s="29" t="s">
        <v>112</v>
      </c>
      <c r="C35" s="30" t="str">
        <f>IFERROR(COUNTIF(_per1,2)/COUNT(_per1),"")</f>
        <v/>
      </c>
      <c r="D35" s="31" t="str">
        <f>IFERROR(COUNTIF(_per2,2)/COUNT(_per2),"")</f>
        <v/>
      </c>
      <c r="E35" s="31" t="str">
        <f>IFERROR(COUNTIF(_per3,2)/COUNT(_per3),"")</f>
        <v/>
      </c>
      <c r="F35" s="31" t="str">
        <f>IFERROR(COUNTIF(_per4,2)/COUNT(_per4),"")</f>
        <v/>
      </c>
      <c r="G35" s="31" t="str">
        <f>IFERROR(COUNTIF(_per5,2)/COUNT(_per5),"")</f>
        <v/>
      </c>
      <c r="H35" s="31" t="str">
        <f>IFERROR(COUNTIF(_per6,2)/COUNT(_per6),"")</f>
        <v/>
      </c>
      <c r="I35" s="31" t="str">
        <f>IFERROR(COUNTIF(_per7,2)/COUNT(_per7),"")</f>
        <v/>
      </c>
      <c r="J35" s="32" t="str">
        <f>E4</f>
        <v/>
      </c>
    </row>
    <row r="36" spans="2:10" ht="19.5" customHeight="1">
      <c r="B36" s="33" t="s">
        <v>113</v>
      </c>
      <c r="C36" s="34" t="str">
        <f>IFERROR(COUNTIF(_per1,3)/COUNT(_per1),"")</f>
        <v/>
      </c>
      <c r="D36" s="35" t="str">
        <f>IFERROR(COUNTIF(_per2,3)/COUNT(_per2),"")</f>
        <v/>
      </c>
      <c r="E36" s="35" t="str">
        <f>IFERROR(COUNTIF(_per3,3)/COUNT(_per3),"")</f>
        <v/>
      </c>
      <c r="F36" s="35" t="str">
        <f>IFERROR(COUNTIF(_per4,3)/COUNT(_per4),"")</f>
        <v/>
      </c>
      <c r="G36" s="35" t="str">
        <f>IFERROR(COUNTIF(_per5,3)/COUNT(_per5),"")</f>
        <v/>
      </c>
      <c r="H36" s="35" t="str">
        <f>IFERROR(COUNTIF(_per6,3)/COUNT(_per6),"")</f>
        <v/>
      </c>
      <c r="I36" s="35" t="str">
        <f>IFERROR(COUNTIF(_per7,3)/COUNT(_per7),"")</f>
        <v/>
      </c>
      <c r="J36" s="32" t="str">
        <f>F4</f>
        <v/>
      </c>
    </row>
    <row r="37" spans="2:10" ht="19.5" customHeight="1" thickBot="1">
      <c r="B37" s="36" t="s">
        <v>114</v>
      </c>
      <c r="C37" s="37" t="str">
        <f>IFERROR(COUNTIF(_per1,4)/COUNT(_per1),"")</f>
        <v/>
      </c>
      <c r="D37" s="38" t="str">
        <f>IFERROR(COUNTIF(_per2,4)/COUNT(_per2),"")</f>
        <v/>
      </c>
      <c r="E37" s="38" t="str">
        <f>IFERROR(COUNTIF(_per3,4)/COUNT(_per3),"")</f>
        <v/>
      </c>
      <c r="F37" s="38" t="str">
        <f>IFERROR(COUNTIF(_per4,4)/COUNT(_per4),"")</f>
        <v/>
      </c>
      <c r="G37" s="38" t="str">
        <f>IFERROR(COUNTIF(_per5,4)/COUNT(_per5),"")</f>
        <v/>
      </c>
      <c r="H37" s="38" t="str">
        <f>IFERROR(COUNTIF(_per6,4)/COUNT(_per6),"")</f>
        <v/>
      </c>
      <c r="I37" s="38" t="str">
        <f>IFERROR(COUNTIF(_per7,4)/COUNT(_per7),"")</f>
        <v/>
      </c>
      <c r="J37" s="39" t="str">
        <f>G4</f>
        <v/>
      </c>
    </row>
    <row r="38" spans="2:10" ht="21" customHeight="1">
      <c r="B38" s="9"/>
      <c r="C38" s="11"/>
      <c r="D38" s="11"/>
      <c r="E38" s="11"/>
      <c r="F38" s="11"/>
      <c r="G38" s="11"/>
      <c r="H38" s="11"/>
      <c r="I38" s="11"/>
    </row>
    <row r="41" spans="2:10" ht="21" customHeight="1">
      <c r="H41" s="7" t="s">
        <v>58</v>
      </c>
    </row>
  </sheetData>
  <sheetProtection sheet="1" objects="1" scenarios="1" formatCells="0"/>
  <mergeCells count="10">
    <mergeCell ref="C29:I29"/>
    <mergeCell ref="AI1:AI28"/>
    <mergeCell ref="AA25:AH28"/>
    <mergeCell ref="A1:C1"/>
    <mergeCell ref="D1:H1"/>
    <mergeCell ref="AB6:AH6"/>
    <mergeCell ref="A7:A24"/>
    <mergeCell ref="P4:T4"/>
    <mergeCell ref="O8:T8"/>
    <mergeCell ref="AB3:AH3"/>
  </mergeCells>
  <conditionalFormatting sqref="C26:I28">
    <cfRule type="cellIs" dxfId="120" priority="347" stopIfTrue="1" operator="equal">
      <formula>""</formula>
    </cfRule>
  </conditionalFormatting>
  <conditionalFormatting sqref="C7:I9 C13:I15">
    <cfRule type="cellIs" dxfId="119" priority="113" stopIfTrue="1" operator="equal">
      <formula>""</formula>
    </cfRule>
  </conditionalFormatting>
  <conditionalFormatting sqref="C7:I7 C13:I13">
    <cfRule type="cellIs" dxfId="118" priority="263" stopIfTrue="1" operator="equal">
      <formula>4</formula>
    </cfRule>
    <cfRule type="cellIs" dxfId="117" priority="264" stopIfTrue="1" operator="equal">
      <formula>3</formula>
    </cfRule>
    <cfRule type="cellIs" dxfId="116" priority="265" stopIfTrue="1" operator="equal">
      <formula>2</formula>
    </cfRule>
    <cfRule type="cellIs" dxfId="115" priority="266" stopIfTrue="1" operator="equal">
      <formula>1</formula>
    </cfRule>
  </conditionalFormatting>
  <conditionalFormatting sqref="A4:B4">
    <cfRule type="cellIs" dxfId="114" priority="262" operator="equal">
      <formula>""</formula>
    </cfRule>
  </conditionalFormatting>
  <conditionalFormatting sqref="A4:B4 C7:C9 C9:I9">
    <cfRule type="cellIs" dxfId="113" priority="215" operator="equal">
      <formula>"@"</formula>
    </cfRule>
  </conditionalFormatting>
  <conditionalFormatting sqref="C4">
    <cfRule type="cellIs" dxfId="112" priority="260" operator="equal">
      <formula>""</formula>
    </cfRule>
  </conditionalFormatting>
  <conditionalFormatting sqref="D15">
    <cfRule type="cellIs" dxfId="111" priority="255" operator="equal">
      <formula>"@"</formula>
    </cfRule>
    <cfRule type="expression" dxfId="110" priority="256">
      <formula>D13&lt;&gt;AC15</formula>
    </cfRule>
  </conditionalFormatting>
  <conditionalFormatting sqref="C19:C20">
    <cfRule type="cellIs" dxfId="109" priority="189" stopIfTrue="1" operator="equal">
      <formula>""</formula>
    </cfRule>
  </conditionalFormatting>
  <conditionalFormatting sqref="C19">
    <cfRule type="cellIs" dxfId="108" priority="246" stopIfTrue="1" operator="equal">
      <formula>4</formula>
    </cfRule>
    <cfRule type="cellIs" dxfId="107" priority="247" stopIfTrue="1" operator="equal">
      <formula>3</formula>
    </cfRule>
    <cfRule type="cellIs" dxfId="106" priority="248" stopIfTrue="1" operator="equal">
      <formula>2</formula>
    </cfRule>
    <cfRule type="cellIs" dxfId="105" priority="249" stopIfTrue="1" operator="equal">
      <formula>1</formula>
    </cfRule>
  </conditionalFormatting>
  <conditionalFormatting sqref="C21">
    <cfRule type="cellIs" dxfId="104" priority="231" stopIfTrue="1" operator="equal">
      <formula>""</formula>
    </cfRule>
  </conditionalFormatting>
  <conditionalFormatting sqref="C21">
    <cfRule type="cellIs" dxfId="103" priority="188" operator="equal">
      <formula>"@"</formula>
    </cfRule>
  </conditionalFormatting>
  <conditionalFormatting sqref="C8">
    <cfRule type="expression" dxfId="102" priority="348">
      <formula>$C$7&lt;&gt;$AB$8</formula>
    </cfRule>
  </conditionalFormatting>
  <conditionalFormatting sqref="D8">
    <cfRule type="expression" dxfId="101" priority="223">
      <formula>$D$7&lt;&gt;$AC$8</formula>
    </cfRule>
  </conditionalFormatting>
  <conditionalFormatting sqref="E8">
    <cfRule type="expression" dxfId="100" priority="222">
      <formula>$E$7&lt;&gt;$AD$8</formula>
    </cfRule>
  </conditionalFormatting>
  <conditionalFormatting sqref="F8">
    <cfRule type="expression" dxfId="99" priority="220">
      <formula>$F$7&lt;&gt;$AE$8</formula>
    </cfRule>
  </conditionalFormatting>
  <conditionalFormatting sqref="G8">
    <cfRule type="expression" dxfId="98" priority="218">
      <formula>$G$7&lt;&gt;$AF$8</formula>
    </cfRule>
  </conditionalFormatting>
  <conditionalFormatting sqref="H8">
    <cfRule type="expression" dxfId="97" priority="217">
      <formula>$H$7&lt;&gt;$AG$8</formula>
    </cfRule>
  </conditionalFormatting>
  <conditionalFormatting sqref="I8">
    <cfRule type="expression" dxfId="96" priority="216">
      <formula>$I$7&lt;&gt;$AH$8</formula>
    </cfRule>
  </conditionalFormatting>
  <conditionalFormatting sqref="C9">
    <cfRule type="expression" dxfId="95" priority="267">
      <formula>$C$7&lt;&gt;$AB$9</formula>
    </cfRule>
  </conditionalFormatting>
  <conditionalFormatting sqref="D9">
    <cfRule type="expression" dxfId="94" priority="214">
      <formula>$D$7&lt;&gt;$AC$9</formula>
    </cfRule>
  </conditionalFormatting>
  <conditionalFormatting sqref="E9">
    <cfRule type="expression" dxfId="93" priority="213">
      <formula>$E$7&lt;&gt;$AD$9</formula>
    </cfRule>
  </conditionalFormatting>
  <conditionalFormatting sqref="F9">
    <cfRule type="expression" dxfId="92" priority="212">
      <formula>$F$7&lt;&gt;$AE$9</formula>
    </cfRule>
  </conditionalFormatting>
  <conditionalFormatting sqref="G9">
    <cfRule type="expression" dxfId="91" priority="211">
      <formula>$G$7&lt;&gt;$AF$9</formula>
    </cfRule>
  </conditionalFormatting>
  <conditionalFormatting sqref="H9">
    <cfRule type="expression" dxfId="90" priority="210">
      <formula>$H$7&lt;&gt;$AG$9</formula>
    </cfRule>
  </conditionalFormatting>
  <conditionalFormatting sqref="I9">
    <cfRule type="expression" dxfId="89" priority="209">
      <formula>$I$7&lt;&gt;$AH$9</formula>
    </cfRule>
  </conditionalFormatting>
  <conditionalFormatting sqref="C14">
    <cfRule type="expression" dxfId="88" priority="261">
      <formula>$C$13&lt;&gt;$AB$14</formula>
    </cfRule>
  </conditionalFormatting>
  <conditionalFormatting sqref="C15">
    <cfRule type="expression" dxfId="87" priority="257">
      <formula>$C$13&lt;&gt;$AB$15</formula>
    </cfRule>
  </conditionalFormatting>
  <conditionalFormatting sqref="D14">
    <cfRule type="expression" dxfId="86" priority="207">
      <formula>D13&lt;&gt;AC14</formula>
    </cfRule>
  </conditionalFormatting>
  <conditionalFormatting sqref="E15">
    <cfRule type="expression" dxfId="85" priority="253">
      <formula>E13&lt;&gt;AD15</formula>
    </cfRule>
  </conditionalFormatting>
  <conditionalFormatting sqref="E14">
    <cfRule type="expression" dxfId="84" priority="205">
      <formula>E13&lt;&gt;AD14</formula>
    </cfRule>
  </conditionalFormatting>
  <conditionalFormatting sqref="F15">
    <cfRule type="expression" dxfId="83" priority="254">
      <formula>F13&lt;&gt;AE15</formula>
    </cfRule>
  </conditionalFormatting>
  <conditionalFormatting sqref="F14">
    <cfRule type="expression" dxfId="82" priority="194">
      <formula>F13&lt;&gt;AE14</formula>
    </cfRule>
  </conditionalFormatting>
  <conditionalFormatting sqref="G15">
    <cfRule type="expression" dxfId="81" priority="252">
      <formula>G13&lt;&gt;AF15</formula>
    </cfRule>
  </conditionalFormatting>
  <conditionalFormatting sqref="G14">
    <cfRule type="expression" dxfId="80" priority="197">
      <formula>G13&lt;&gt;AF14</formula>
    </cfRule>
  </conditionalFormatting>
  <conditionalFormatting sqref="H15">
    <cfRule type="expression" dxfId="79" priority="251">
      <formula>H13&lt;&gt;AG15</formula>
    </cfRule>
  </conditionalFormatting>
  <conditionalFormatting sqref="H14">
    <cfRule type="expression" dxfId="78" priority="200">
      <formula>H13&lt;&gt;AG14</formula>
    </cfRule>
  </conditionalFormatting>
  <conditionalFormatting sqref="I15">
    <cfRule type="expression" dxfId="77" priority="238">
      <formula>I13&lt;&gt;AH15</formula>
    </cfRule>
  </conditionalFormatting>
  <conditionalFormatting sqref="I14">
    <cfRule type="expression" dxfId="76" priority="203">
      <formula>I13&lt;&gt;AH14</formula>
    </cfRule>
  </conditionalFormatting>
  <conditionalFormatting sqref="C20">
    <cfRule type="expression" dxfId="75" priority="250">
      <formula>C19&lt;&gt;AB20</formula>
    </cfRule>
  </conditionalFormatting>
  <conditionalFormatting sqref="C21">
    <cfRule type="expression" dxfId="74" priority="232">
      <formula>C19&lt;&gt;AB21</formula>
    </cfRule>
  </conditionalFormatting>
  <conditionalFormatting sqref="D19">
    <cfRule type="cellIs" dxfId="73" priority="151" stopIfTrue="1" operator="equal">
      <formula>""</formula>
    </cfRule>
  </conditionalFormatting>
  <conditionalFormatting sqref="D19">
    <cfRule type="cellIs" dxfId="72" priority="183" stopIfTrue="1" operator="equal">
      <formula>4</formula>
    </cfRule>
    <cfRule type="cellIs" dxfId="71" priority="184" stopIfTrue="1" operator="equal">
      <formula>3</formula>
    </cfRule>
    <cfRule type="cellIs" dxfId="70" priority="185" stopIfTrue="1" operator="equal">
      <formula>2</formula>
    </cfRule>
    <cfRule type="cellIs" dxfId="69" priority="186" stopIfTrue="1" operator="equal">
      <formula>1</formula>
    </cfRule>
  </conditionalFormatting>
  <conditionalFormatting sqref="E19">
    <cfRule type="cellIs" dxfId="68" priority="141" stopIfTrue="1" operator="equal">
      <formula>""</formula>
    </cfRule>
  </conditionalFormatting>
  <conditionalFormatting sqref="E19">
    <cfRule type="cellIs" dxfId="67" priority="171" stopIfTrue="1" operator="equal">
      <formula>4</formula>
    </cfRule>
    <cfRule type="cellIs" dxfId="66" priority="172" stopIfTrue="1" operator="equal">
      <formula>3</formula>
    </cfRule>
    <cfRule type="cellIs" dxfId="65" priority="173" stopIfTrue="1" operator="equal">
      <formula>2</formula>
    </cfRule>
    <cfRule type="cellIs" dxfId="64" priority="174" stopIfTrue="1" operator="equal">
      <formula>1</formula>
    </cfRule>
  </conditionalFormatting>
  <conditionalFormatting sqref="F19">
    <cfRule type="cellIs" dxfId="63" priority="139" stopIfTrue="1" operator="equal">
      <formula>""</formula>
    </cfRule>
  </conditionalFormatting>
  <conditionalFormatting sqref="F19">
    <cfRule type="cellIs" dxfId="62" priority="159" stopIfTrue="1" operator="equal">
      <formula>4</formula>
    </cfRule>
    <cfRule type="cellIs" dxfId="61" priority="160" stopIfTrue="1" operator="equal">
      <formula>3</formula>
    </cfRule>
    <cfRule type="cellIs" dxfId="60" priority="161" stopIfTrue="1" operator="equal">
      <formula>2</formula>
    </cfRule>
    <cfRule type="cellIs" dxfId="59" priority="162" stopIfTrue="1" operator="equal">
      <formula>1</formula>
    </cfRule>
  </conditionalFormatting>
  <conditionalFormatting sqref="G19">
    <cfRule type="cellIs" dxfId="58" priority="129" stopIfTrue="1" operator="equal">
      <formula>""</formula>
    </cfRule>
  </conditionalFormatting>
  <conditionalFormatting sqref="G19">
    <cfRule type="cellIs" dxfId="57" priority="147" stopIfTrue="1" operator="equal">
      <formula>4</formula>
    </cfRule>
    <cfRule type="cellIs" dxfId="56" priority="148" stopIfTrue="1" operator="equal">
      <formula>3</formula>
    </cfRule>
    <cfRule type="cellIs" dxfId="55" priority="149" stopIfTrue="1" operator="equal">
      <formula>2</formula>
    </cfRule>
    <cfRule type="cellIs" dxfId="54" priority="150" stopIfTrue="1" operator="equal">
      <formula>1</formula>
    </cfRule>
  </conditionalFormatting>
  <conditionalFormatting sqref="H19">
    <cfRule type="cellIs" dxfId="53" priority="127" stopIfTrue="1" operator="equal">
      <formula>""</formula>
    </cfRule>
  </conditionalFormatting>
  <conditionalFormatting sqref="H19">
    <cfRule type="cellIs" dxfId="52" priority="135" stopIfTrue="1" operator="equal">
      <formula>4</formula>
    </cfRule>
    <cfRule type="cellIs" dxfId="51" priority="136" stopIfTrue="1" operator="equal">
      <formula>3</formula>
    </cfRule>
    <cfRule type="cellIs" dxfId="50" priority="137" stopIfTrue="1" operator="equal">
      <formula>2</formula>
    </cfRule>
    <cfRule type="cellIs" dxfId="49" priority="138" stopIfTrue="1" operator="equal">
      <formula>1</formula>
    </cfRule>
  </conditionalFormatting>
  <conditionalFormatting sqref="I19">
    <cfRule type="cellIs" dxfId="48" priority="117" stopIfTrue="1" operator="equal">
      <formula>""</formula>
    </cfRule>
  </conditionalFormatting>
  <conditionalFormatting sqref="I19">
    <cfRule type="cellIs" dxfId="47" priority="123" stopIfTrue="1" operator="equal">
      <formula>4</formula>
    </cfRule>
    <cfRule type="cellIs" dxfId="46" priority="124" stopIfTrue="1" operator="equal">
      <formula>3</formula>
    </cfRule>
    <cfRule type="cellIs" dxfId="45" priority="125" stopIfTrue="1" operator="equal">
      <formula>2</formula>
    </cfRule>
    <cfRule type="cellIs" dxfId="44" priority="126" stopIfTrue="1" operator="equal">
      <formula>1</formula>
    </cfRule>
  </conditionalFormatting>
  <conditionalFormatting sqref="C21">
    <cfRule type="cellIs" dxfId="43" priority="121" stopIfTrue="1" operator="equal">
      <formula>""</formula>
    </cfRule>
  </conditionalFormatting>
  <conditionalFormatting sqref="E15">
    <cfRule type="expression" dxfId="42" priority="233">
      <formula>E13&lt;&gt;AD15</formula>
    </cfRule>
  </conditionalFormatting>
  <conditionalFormatting sqref="D20">
    <cfRule type="cellIs" dxfId="41" priority="107" stopIfTrue="1" operator="equal">
      <formula>""</formula>
    </cfRule>
  </conditionalFormatting>
  <conditionalFormatting sqref="D20">
    <cfRule type="expression" dxfId="40" priority="110">
      <formula>D19&lt;&gt;AC20</formula>
    </cfRule>
  </conditionalFormatting>
  <conditionalFormatting sqref="E20">
    <cfRule type="cellIs" dxfId="39" priority="101" stopIfTrue="1" operator="equal">
      <formula>""</formula>
    </cfRule>
  </conditionalFormatting>
  <conditionalFormatting sqref="E20">
    <cfRule type="expression" dxfId="38" priority="104">
      <formula>E19&lt;&gt;AD20</formula>
    </cfRule>
  </conditionalFormatting>
  <conditionalFormatting sqref="F20">
    <cfRule type="cellIs" dxfId="37" priority="95" stopIfTrue="1" operator="equal">
      <formula>""</formula>
    </cfRule>
  </conditionalFormatting>
  <conditionalFormatting sqref="F20">
    <cfRule type="expression" dxfId="36" priority="98">
      <formula>F19&lt;&gt;AE20</formula>
    </cfRule>
  </conditionalFormatting>
  <conditionalFormatting sqref="G20">
    <cfRule type="cellIs" dxfId="35" priority="89" stopIfTrue="1" operator="equal">
      <formula>""</formula>
    </cfRule>
  </conditionalFormatting>
  <conditionalFormatting sqref="G20">
    <cfRule type="expression" dxfId="34" priority="92">
      <formula>G19&lt;&gt;AF20</formula>
    </cfRule>
  </conditionalFormatting>
  <conditionalFormatting sqref="H20">
    <cfRule type="cellIs" dxfId="33" priority="83" stopIfTrue="1" operator="equal">
      <formula>""</formula>
    </cfRule>
  </conditionalFormatting>
  <conditionalFormatting sqref="H20">
    <cfRule type="expression" dxfId="32" priority="86">
      <formula>H19&lt;&gt;AG20</formula>
    </cfRule>
  </conditionalFormatting>
  <conditionalFormatting sqref="I20">
    <cfRule type="cellIs" dxfId="31" priority="77" stopIfTrue="1" operator="equal">
      <formula>""</formula>
    </cfRule>
  </conditionalFormatting>
  <conditionalFormatting sqref="I20">
    <cfRule type="expression" dxfId="30" priority="80">
      <formula>I19&lt;&gt;AH20</formula>
    </cfRule>
  </conditionalFormatting>
  <conditionalFormatting sqref="D21">
    <cfRule type="cellIs" dxfId="29" priority="49" stopIfTrue="1" operator="equal">
      <formula>""</formula>
    </cfRule>
  </conditionalFormatting>
  <conditionalFormatting sqref="D21">
    <cfRule type="cellIs" dxfId="28" priority="48" operator="equal">
      <formula>"@"</formula>
    </cfRule>
  </conditionalFormatting>
  <conditionalFormatting sqref="D21">
    <cfRule type="expression" dxfId="27" priority="50">
      <formula>D19&lt;&gt;AC21</formula>
    </cfRule>
  </conditionalFormatting>
  <conditionalFormatting sqref="D21">
    <cfRule type="cellIs" dxfId="26" priority="47" stopIfTrue="1" operator="equal">
      <formula>""</formula>
    </cfRule>
  </conditionalFormatting>
  <conditionalFormatting sqref="E21">
    <cfRule type="cellIs" dxfId="25" priority="45" stopIfTrue="1" operator="equal">
      <formula>""</formula>
    </cfRule>
  </conditionalFormatting>
  <conditionalFormatting sqref="E21">
    <cfRule type="cellIs" dxfId="24" priority="44" operator="equal">
      <formula>"@"</formula>
    </cfRule>
  </conditionalFormatting>
  <conditionalFormatting sqref="E21">
    <cfRule type="expression" dxfId="23" priority="46">
      <formula>E19&lt;&gt;AD21</formula>
    </cfRule>
  </conditionalFormatting>
  <conditionalFormatting sqref="E21">
    <cfRule type="cellIs" dxfId="22" priority="43" stopIfTrue="1" operator="equal">
      <formula>""</formula>
    </cfRule>
  </conditionalFormatting>
  <conditionalFormatting sqref="F21">
    <cfRule type="cellIs" dxfId="21" priority="41" stopIfTrue="1" operator="equal">
      <formula>""</formula>
    </cfRule>
  </conditionalFormatting>
  <conditionalFormatting sqref="F21">
    <cfRule type="cellIs" dxfId="20" priority="40" operator="equal">
      <formula>"@"</formula>
    </cfRule>
  </conditionalFormatting>
  <conditionalFormatting sqref="F21">
    <cfRule type="expression" dxfId="19" priority="42">
      <formula>F19&lt;&gt;AE21</formula>
    </cfRule>
  </conditionalFormatting>
  <conditionalFormatting sqref="F21">
    <cfRule type="cellIs" dxfId="18" priority="39" stopIfTrue="1" operator="equal">
      <formula>""</formula>
    </cfRule>
  </conditionalFormatting>
  <conditionalFormatting sqref="G21">
    <cfRule type="cellIs" dxfId="17" priority="37" stopIfTrue="1" operator="equal">
      <formula>""</formula>
    </cfRule>
  </conditionalFormatting>
  <conditionalFormatting sqref="G21">
    <cfRule type="cellIs" dxfId="16" priority="36" operator="equal">
      <formula>"@"</formula>
    </cfRule>
  </conditionalFormatting>
  <conditionalFormatting sqref="G21">
    <cfRule type="expression" dxfId="15" priority="38">
      <formula>G19&lt;&gt;AF21</formula>
    </cfRule>
  </conditionalFormatting>
  <conditionalFormatting sqref="G21">
    <cfRule type="cellIs" dxfId="14" priority="35" stopIfTrue="1" operator="equal">
      <formula>""</formula>
    </cfRule>
  </conditionalFormatting>
  <conditionalFormatting sqref="H21">
    <cfRule type="cellIs" dxfId="13" priority="33" stopIfTrue="1" operator="equal">
      <formula>""</formula>
    </cfRule>
  </conditionalFormatting>
  <conditionalFormatting sqref="H21">
    <cfRule type="cellIs" dxfId="12" priority="32" operator="equal">
      <formula>"@"</formula>
    </cfRule>
  </conditionalFormatting>
  <conditionalFormatting sqref="H21">
    <cfRule type="expression" dxfId="11" priority="34">
      <formula>H19&lt;&gt;AG21</formula>
    </cfRule>
  </conditionalFormatting>
  <conditionalFormatting sqref="H21">
    <cfRule type="cellIs" dxfId="10" priority="31" stopIfTrue="1" operator="equal">
      <formula>""</formula>
    </cfRule>
  </conditionalFormatting>
  <conditionalFormatting sqref="I21">
    <cfRule type="cellIs" dxfId="9" priority="29" stopIfTrue="1" operator="equal">
      <formula>""</formula>
    </cfRule>
  </conditionalFormatting>
  <conditionalFormatting sqref="I21">
    <cfRule type="cellIs" dxfId="8" priority="28" operator="equal">
      <formula>"@"</formula>
    </cfRule>
  </conditionalFormatting>
  <conditionalFormatting sqref="I21">
    <cfRule type="expression" dxfId="7" priority="30">
      <formula>I19&lt;&gt;AH21</formula>
    </cfRule>
  </conditionalFormatting>
  <conditionalFormatting sqref="I21">
    <cfRule type="cellIs" dxfId="6" priority="27" stopIfTrue="1" operator="equal">
      <formula>""</formula>
    </cfRule>
  </conditionalFormatting>
  <conditionalFormatting sqref="C10:I12">
    <cfRule type="cellIs" dxfId="5" priority="25" stopIfTrue="1" operator="equal">
      <formula>""</formula>
    </cfRule>
  </conditionalFormatting>
  <conditionalFormatting sqref="C10:I12">
    <cfRule type="cellIs" dxfId="4" priority="26" operator="equal">
      <formula>"@"</formula>
    </cfRule>
  </conditionalFormatting>
  <conditionalFormatting sqref="C16:I18">
    <cfRule type="cellIs" dxfId="3" priority="15" stopIfTrue="1" operator="equal">
      <formula>""</formula>
    </cfRule>
  </conditionalFormatting>
  <conditionalFormatting sqref="C16:I18">
    <cfRule type="cellIs" dxfId="2" priority="16" operator="equal">
      <formula>"@"</formula>
    </cfRule>
  </conditionalFormatting>
  <conditionalFormatting sqref="C22:I24">
    <cfRule type="cellIs" dxfId="1" priority="13" stopIfTrue="1" operator="equal">
      <formula>""</formula>
    </cfRule>
  </conditionalFormatting>
  <conditionalFormatting sqref="C22:I24">
    <cfRule type="cellIs" dxfId="0" priority="14" operator="equal">
      <formula>"@"</formula>
    </cfRule>
  </conditionalFormatting>
  <dataValidations xWindow="228" yWindow="727" count="19">
    <dataValidation type="list" allowBlank="1" showInputMessage="1" showErrorMessage="1" sqref="D8:I8" xr:uid="{00000000-0002-0000-0500-000000000000}">
      <formula1>IF(D$7=1,comp_01,IF(D$7=2,comp_02,IF(D$7=3,comp_03,IF(D$7=4,comp_04,""))))</formula1>
    </dataValidation>
    <dataValidation type="list" allowBlank="1" showInputMessage="1" showErrorMessage="1" errorTitle="Saisissez 1, 2, 3 ou 4" error="1 : Réaliser une performance mesurée_x000a_2 : Adapter ses déplacements à différents types d'environnements_x000a_3 : S'opposer individuellement ou collectivement_x000a_4 : Concevoir et réaliser des actions à visée esthétiques et expressives" sqref="D7:I7 C13:I13 C19:I19" xr:uid="{00000000-0002-0000-0500-000001000000}">
      <formula1>num_comp</formula1>
    </dataValidation>
    <dataValidation allowBlank="1" showInputMessage="1" showErrorMessage="1" promptTitle="* CYCLE *" prompt="_x000a_Cliquer sur la flèche à droite pur choisir le cycle_x000a_ou_x000a_saisir simplement 1, 2, 3_x000a_" sqref="A4" xr:uid="{00000000-0002-0000-0500-000002000000}"/>
    <dataValidation type="list" allowBlank="1" showInputMessage="1" showErrorMessage="1" promptTitle="* Classe niveau *" prompt="_x000a_Cliquer sur la flèche pour choisir son niveau_x000a_ou _x000a_saisir son niveau (notament) les classes à plusieurs niveaux" sqref="B4" xr:uid="{00000000-0002-0000-0500-000003000000}">
      <formula1>classe_e</formula1>
    </dataValidation>
    <dataValidation allowBlank="1" showInputMessage="1" showErrorMessage="1" promptTitle="Horaire" prompt="_x000a_H1 : 1ère heure_x000a_H2 : 2è heure_x000a_H3 : 3è heure" sqref="B7" xr:uid="{00000000-0002-0000-0500-000004000000}"/>
    <dataValidation type="list" allowBlank="1" showInputMessage="1" showErrorMessage="1" prompt="Saisir le nom de la classe" sqref="C4" xr:uid="{00000000-0002-0000-0500-000005000000}">
      <formula1>clas_nom</formula1>
    </dataValidation>
    <dataValidation type="list" allowBlank="1" showInputMessage="1" showErrorMessage="1" sqref="C14:I14" xr:uid="{00000000-0002-0000-0500-000006000000}">
      <formula1>IF(C$13=1,comp_01,IF(C$13=2,comp_02,IF(C$13=3,comp_03,IF(C$13=4,comp_04,""))))</formula1>
    </dataValidation>
    <dataValidation type="list" allowBlank="1" showInputMessage="1" showErrorMessage="1" sqref="C20:I20" xr:uid="{00000000-0002-0000-0500-000007000000}">
      <formula1>IF(C$19=1,comp_01,IF(C$19=2,comp_02,IF(C$19=3,comp_03,IF(C$19=4,comp_04,""))))</formula1>
    </dataValidation>
    <dataValidation type="list" allowBlank="1" showInputMessage="1" errorTitle="Saisissez 1, 2, 3 ou 4" error="1 : Réaliser une performance mesurée_x000a_2 : Adapter ses déplacements à différents types d'environnements_x000a_3 : S'opposer individuellement ou collectivement_x000a_4 : Concevoir et réaliser des actions à visée esthétiques et expressives" promptTitle="1-Champs d'Apprentissage" prompt="_x000a_*Cliquer sur la flèche*_x000a__x000a_Sélectionner (ou saisir) 1, 2, 3, 4" sqref="C7" xr:uid="{00000000-0002-0000-0500-000008000000}">
      <formula1>num_comp</formula1>
    </dataValidation>
    <dataValidation type="list" allowBlank="1" showInputMessage="1" showErrorMessage="1" promptTitle="2-Attendus en fin de cycle" prompt="_x000a_*Cliquer sur la flèche*_x000a__x000a_Sélectionner ce que l'on désire" sqref="C8" xr:uid="{00000000-0002-0000-0500-000009000000}">
      <formula1>IF(C$7=1,comp_01,IF(C$7=2,comp_02,IF(C$7=3,comp_03,IF(C$7=4,comp_04,""))))</formula1>
    </dataValidation>
    <dataValidation type="list" allowBlank="1" showInputMessage="1" promptTitle="3-APS" prompt="_x000a_*Cliquer sur la flèche*_x000a__x000a_Sélectionner l'APS_x000a__x000a_(Possibilité de compléter)" sqref="C9:I9" xr:uid="{00000000-0002-0000-0500-00000A000000}">
      <formula1>IF(C$7=1,comp_01_APS,IF(C$7=2,comp_02_APS,IF(C$7=3,comp_03_APS,IF(C$7=4,comp_04_APS,""))))</formula1>
    </dataValidation>
    <dataValidation type="list" allowBlank="1" showInputMessage="1" promptTitle="3-APS" prompt="_x000a_*Cliquer sur la flèche*_x000a__x000a_Sélectionner l'APS_x000a__x000a_(Possibilité de compléter)" sqref="C15:I15" xr:uid="{00000000-0002-0000-0500-00000B000000}">
      <formula1>IF(C$13=1,comp_01_APS,IF(C$13=2,comp_02_APS,IF(C$13=3,comp_03_APS,IF(C$13=4,comp_04_APS,""))))</formula1>
    </dataValidation>
    <dataValidation type="list" allowBlank="1" showInputMessage="1" promptTitle="3-APS" prompt="_x000a_*Cliquer sur la flèche*_x000a__x000a_Sélectionner l'APS_x000a__x000a_(Possibilité de compléter)" sqref="C21:I21" xr:uid="{00000000-0002-0000-0500-00000C000000}">
      <formula1>IF(C$19=1,comp_01_APS,IF(C$19=2,comp_02_APS,IF(C$19=3,comp_03_APS,IF(C$19=4,comp_04_APS,""))))</formula1>
    </dataValidation>
    <dataValidation type="list" allowBlank="1" promptTitle="3-APS" prompt="_x000a_*Cliquer sur la flèche*_x000a__x000a_Sélectionner l'APS_x000a__x000a_(Possibilité de compléter)" sqref="C17:I17 C23:I23 D11:I11" xr:uid="{00000000-0002-0000-0500-00000D000000}">
      <formula1>parc_jepratique</formula1>
    </dataValidation>
    <dataValidation type="list" allowBlank="1" promptTitle="3-APS" prompt="_x000a_*Cliquer sur la flèche*_x000a__x000a_Sélectionner l'APS_x000a__x000a_(Possibilité de compléter)" sqref="C18:I18 C24:I24 D12:I12" xr:uid="{00000000-0002-0000-0500-00000E000000}">
      <formula1>parc_jerencontre</formula1>
    </dataValidation>
    <dataValidation type="list" allowBlank="1" promptTitle="3-APS" prompt="_x000a_*Cliquer sur la flèche*_x000a__x000a_Sélectionner l'APS_x000a__x000a_(Possibilité de compléter)" sqref="C16:I16 C22:I22 D10:I10" xr:uid="{00000000-0002-0000-0500-00000F000000}">
      <formula1>parc_japprends</formula1>
    </dataValidation>
    <dataValidation type="list" allowBlank="1" showInputMessage="1" promptTitle="J'APPRENDS" prompt="_x000a_Il est possible de modifier le contenu de la cellule_x000a_MAIS_x000a_il est impératif de garder ce qu'il y a entre parenthèses_x000a_(PC) ou (PEAC) ou (PS)" sqref="C10" xr:uid="{00000000-0002-0000-0500-000010000000}">
      <formula1>parc_japprends</formula1>
    </dataValidation>
    <dataValidation type="list" allowBlank="1" showInputMessage="1" promptTitle="JE PRATIQUE" prompt="_x000a_Il est possible de modifier le contenu de la cellule_x000a_MAIS_x000a_il est impératif de garder ce qu'il y a entre parenthèses_x000a_(PC) ou (PEAC) ou (PS)" sqref="C11" xr:uid="{00000000-0002-0000-0500-000011000000}">
      <formula1>parc_jepratique</formula1>
    </dataValidation>
    <dataValidation type="list" allowBlank="1" showInputMessage="1" promptTitle="JE RENCONTRE" prompt="_x000a_Il est possible de modifier le contenu de la cellule_x000a_MAIS_x000a_il est impératif de garder ce qu'il y a entre parenthèses_x000a_(PC) ou (PEAC) ou (PS)" sqref="C12" xr:uid="{00000000-0002-0000-0500-000012000000}">
      <formula1>parc_jerencontre</formula1>
    </dataValidation>
  </dataValidations>
  <printOptions horizontalCentered="1"/>
  <pageMargins left="0.59055118110236227" right="0.59055118110236227" top="0.59055118110236227" bottom="0.59055118110236227" header="0.31496062992125984" footer="0.31496062992125984"/>
  <pageSetup paperSize="9" scale="65" orientation="landscape" r:id="rId1"/>
  <rowBreaks count="1" manualBreakCount="1">
    <brk id="24" max="8" man="1"/>
  </rowBreaks>
  <drawing r:id="rId2"/>
  <legacyDrawing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2:L26"/>
  <sheetViews>
    <sheetView showGridLines="0" zoomScale="70" zoomScaleNormal="70" workbookViewId="0">
      <selection activeCell="H29" sqref="H29"/>
    </sheetView>
  </sheetViews>
  <sheetFormatPr baseColWidth="10" defaultRowHeight="16"/>
  <cols>
    <col min="1" max="1" width="9.1640625" style="200" bestFit="1" customWidth="1"/>
    <col min="2" max="2" width="7.5" style="200" bestFit="1" customWidth="1"/>
    <col min="3" max="3" width="18.6640625" style="194" customWidth="1"/>
    <col min="4" max="6" width="35.33203125" style="130" customWidth="1"/>
    <col min="7" max="12" width="35.33203125" customWidth="1"/>
  </cols>
  <sheetData>
    <row r="2" spans="1:12" ht="17" thickBot="1"/>
    <row r="3" spans="1:12" s="122" customFormat="1" ht="20" hidden="1" thickBot="1">
      <c r="A3" s="201"/>
      <c r="B3" s="201"/>
      <c r="C3" s="156"/>
      <c r="D3" s="133"/>
      <c r="E3" s="133"/>
      <c r="F3" s="133" t="s">
        <v>243</v>
      </c>
      <c r="G3" s="133"/>
      <c r="H3" s="133"/>
      <c r="I3" s="133" t="s">
        <v>244</v>
      </c>
      <c r="J3" s="133"/>
      <c r="K3" s="133"/>
      <c r="L3" s="133" t="s">
        <v>245</v>
      </c>
    </row>
    <row r="4" spans="1:12" ht="81.75" customHeight="1" thickBot="1">
      <c r="C4" s="195"/>
      <c r="D4" s="425" t="s">
        <v>264</v>
      </c>
      <c r="E4" s="426"/>
      <c r="F4" s="427"/>
      <c r="G4" s="428" t="s">
        <v>266</v>
      </c>
      <c r="H4" s="429"/>
      <c r="I4" s="430"/>
      <c r="J4" s="431" t="s">
        <v>265</v>
      </c>
      <c r="K4" s="432"/>
      <c r="L4" s="433"/>
    </row>
    <row r="5" spans="1:12" ht="30" customHeight="1" thickBot="1">
      <c r="A5" s="123" t="s">
        <v>170</v>
      </c>
      <c r="B5" s="124" t="s">
        <v>171</v>
      </c>
      <c r="C5" s="125" t="s">
        <v>105</v>
      </c>
      <c r="D5" s="126" t="s">
        <v>172</v>
      </c>
      <c r="E5" s="127" t="s">
        <v>173</v>
      </c>
      <c r="F5" s="128" t="s">
        <v>174</v>
      </c>
      <c r="G5" s="126" t="s">
        <v>172</v>
      </c>
      <c r="H5" s="127" t="s">
        <v>173</v>
      </c>
      <c r="I5" s="128" t="s">
        <v>174</v>
      </c>
      <c r="J5" s="126" t="s">
        <v>172</v>
      </c>
      <c r="K5" s="127" t="s">
        <v>173</v>
      </c>
      <c r="L5" s="128" t="s">
        <v>174</v>
      </c>
    </row>
    <row r="6" spans="1:12" s="129" customFormat="1" ht="52.5" customHeight="1">
      <c r="A6" s="208" t="s">
        <v>175</v>
      </c>
      <c r="B6" s="202" t="s">
        <v>0</v>
      </c>
      <c r="C6" s="196">
        <f>'CYCLE 2'!$C$9</f>
        <v>0</v>
      </c>
      <c r="D6" s="271" t="str">
        <f>IF(RIGHT('CYCLE 2'!$C$11,3)=$F$3,'CYCLE 2'!$C$11,"-")</f>
        <v>-</v>
      </c>
      <c r="E6" s="272" t="str">
        <f>IF(RIGHT('CYCLE 2'!$C$10,3)=$F$3,'CYCLE 2'!$C$10,"-")</f>
        <v>-</v>
      </c>
      <c r="F6" s="273" t="str">
        <f>IF(RIGHT('CYCLE 2'!$C$12,3)=$F$3,'CYCLE 2'!$C$12,"-")</f>
        <v>-</v>
      </c>
      <c r="G6" s="271" t="str">
        <f>IF(RIGHT('CYCLE 2'!$C$11,3)=$I$3,'CYCLE 2'!$C$11,"-")</f>
        <v>-</v>
      </c>
      <c r="H6" s="272" t="str">
        <f>IF(RIGHT('CYCLE 2'!$C$10,3)=$I$3,'CYCLE 2'!$C$10,"-")</f>
        <v>-</v>
      </c>
      <c r="I6" s="273" t="str">
        <f>IF(RIGHT('CYCLE 2'!$C$12,3)=$I$3,'CYCLE 2'!$C$12,"-")</f>
        <v>-</v>
      </c>
      <c r="J6" s="271" t="str">
        <f>IF(RIGHT('CYCLE 2'!$C$11,3)=$L$3,'CYCLE 2'!$C$11,"-")</f>
        <v>-</v>
      </c>
      <c r="K6" s="272" t="str">
        <f>IF(RIGHT('CYCLE 2'!$C$10,3)=$L$3,'CYCLE 2'!$C$10,"-")</f>
        <v>-</v>
      </c>
      <c r="L6" s="273" t="str">
        <f>IF(RIGHT('CYCLE 2'!$C$12,3)=$L$3,'CYCLE 2'!$C$12,"-")</f>
        <v>-</v>
      </c>
    </row>
    <row r="7" spans="1:12" s="129" customFormat="1" ht="52.5" customHeight="1">
      <c r="A7" s="209" t="s">
        <v>175</v>
      </c>
      <c r="B7" s="203" t="s">
        <v>1</v>
      </c>
      <c r="C7" s="197">
        <f>'CYCLE 2'!$C$15</f>
        <v>0</v>
      </c>
      <c r="D7" s="274" t="str">
        <f>IF(RIGHT('CYCLE 2'!$C$17,3)=$F$3,'CYCLE 2'!$C$17,"-")</f>
        <v>-</v>
      </c>
      <c r="E7" s="275" t="str">
        <f>IF(RIGHT('CYCLE 2'!$C$16,3)=$F$3,'CYCLE 2'!$C$16,"-")</f>
        <v>-</v>
      </c>
      <c r="F7" s="276" t="str">
        <f>IF(RIGHT('CYCLE 2'!$C$18,3)=$F$3,'CYCLE 2'!$C$18,"-")</f>
        <v>-</v>
      </c>
      <c r="G7" s="274" t="str">
        <f>IF(RIGHT('CYCLE 2'!$C$17,3)=$I$3,'CYCLE 2'!$C$17,"-")</f>
        <v>-</v>
      </c>
      <c r="H7" s="275" t="str">
        <f>IF(RIGHT('CYCLE 2'!$C$16,3)=$I$3,'CYCLE 2'!$C$16,"-")</f>
        <v>-</v>
      </c>
      <c r="I7" s="276" t="str">
        <f>IF(RIGHT('CYCLE 2'!$C$18,3)=$I$3,'CYCLE 2'!$C$18,"-")</f>
        <v>-</v>
      </c>
      <c r="J7" s="274" t="str">
        <f>IF(RIGHT('CYCLE 2'!$C$17,3)=$L$3,'CYCLE 2'!$C$17,"-")</f>
        <v>-</v>
      </c>
      <c r="K7" s="275" t="str">
        <f>IF(RIGHT('CYCLE 2'!$C$16,3)=$L$3,'CYCLE 2'!$C$16,"-")</f>
        <v>-</v>
      </c>
      <c r="L7" s="276" t="str">
        <f>IF(RIGHT('CYCLE 2'!$C$18,3)=$L$3,'CYCLE 2'!$C$18,"-")</f>
        <v>-</v>
      </c>
    </row>
    <row r="8" spans="1:12" s="129" customFormat="1" ht="52.5" customHeight="1" thickBot="1">
      <c r="A8" s="210" t="s">
        <v>175</v>
      </c>
      <c r="B8" s="204" t="s">
        <v>2</v>
      </c>
      <c r="C8" s="198">
        <f>'CYCLE 2'!$C$21</f>
        <v>0</v>
      </c>
      <c r="D8" s="277" t="str">
        <f>IF(RIGHT('CYCLE 2'!$C$23,3)=$F$3,'CYCLE 2'!$C$23,"-")</f>
        <v>-</v>
      </c>
      <c r="E8" s="278" t="str">
        <f>IF(RIGHT('CYCLE 2'!$C$22,3)=$F$3,'CYCLE 2'!$C$22,"-")</f>
        <v>-</v>
      </c>
      <c r="F8" s="279" t="str">
        <f>IF(RIGHT('CYCLE 2'!$C$24,3)=$F$3,'CYCLE 2'!$C$24,"-")</f>
        <v>-</v>
      </c>
      <c r="G8" s="277" t="str">
        <f>IF(RIGHT('CYCLE 2'!$C$23,3)=$I$3,'CYCLE 2'!$C$23,"-")</f>
        <v>-</v>
      </c>
      <c r="H8" s="278" t="str">
        <f>IF(RIGHT('CYCLE 2'!$C$22,3)=$I$3,'CYCLE 2'!$C$22,"-")</f>
        <v>-</v>
      </c>
      <c r="I8" s="279" t="str">
        <f>IF(RIGHT('CYCLE 2'!$C$24,3)=$I$3,'CYCLE 2'!$C$24,"-")</f>
        <v>-</v>
      </c>
      <c r="J8" s="277" t="str">
        <f>IF(RIGHT('CYCLE 2'!$C$23,3)=$L$3,'CYCLE 2'!$C$23,"-")</f>
        <v>-</v>
      </c>
      <c r="K8" s="278" t="str">
        <f>IF(RIGHT('CYCLE 2'!$C$22,3)=$L$3,'CYCLE 2'!$C$22,"-")</f>
        <v>-</v>
      </c>
      <c r="L8" s="279" t="str">
        <f>IF(RIGHT('CYCLE 2'!$C$24,3)=$L$3,'CYCLE 2'!$C$24,"-")</f>
        <v>-</v>
      </c>
    </row>
    <row r="9" spans="1:12" s="129" customFormat="1" ht="52.5" customHeight="1">
      <c r="A9" s="211" t="s">
        <v>176</v>
      </c>
      <c r="B9" s="205" t="s">
        <v>0</v>
      </c>
      <c r="C9" s="196">
        <f>'CYCLE 2'!$D$9</f>
        <v>0</v>
      </c>
      <c r="D9" s="271" t="str">
        <f>IF(RIGHT('CYCLE 2'!$D$11,3)=$F$3,'CYCLE 2'!$D$11,"-")</f>
        <v>-</v>
      </c>
      <c r="E9" s="272" t="str">
        <f>IF(RIGHT('CYCLE 2'!$D$10,3)=$F$3,'CYCLE 2'!$D$10,"-")</f>
        <v>-</v>
      </c>
      <c r="F9" s="273" t="str">
        <f>IF(RIGHT('CYCLE 2'!$D$12,3)=$F$3,'CYCLE 2'!$D$12,"-")</f>
        <v>-</v>
      </c>
      <c r="G9" s="271" t="str">
        <f>IF(RIGHT('CYCLE 2'!$D$11,3)=$I$3,'CYCLE 2'!$D$11,"-")</f>
        <v>-</v>
      </c>
      <c r="H9" s="272" t="str">
        <f>IF(RIGHT('CYCLE 2'!$D$10,3)=$I$3,'CYCLE 2'!$D$10,"-")</f>
        <v>-</v>
      </c>
      <c r="I9" s="273" t="str">
        <f>IF(RIGHT('CYCLE 2'!$D$12,3)=$I$3,'CYCLE 2'!$D$12,"-")</f>
        <v>-</v>
      </c>
      <c r="J9" s="271" t="str">
        <f>IF(RIGHT('CYCLE 2'!$D$11,3)=$L$3,'CYCLE 2'!$D$11,"-")</f>
        <v>-</v>
      </c>
      <c r="K9" s="272" t="str">
        <f>IF(RIGHT('CYCLE 2'!$D$10,3)=$L$3,'CYCLE 2'!$D$10,"-")</f>
        <v>-</v>
      </c>
      <c r="L9" s="273" t="str">
        <f>IF(RIGHT('CYCLE 2'!$D$12,3)=$L$3,'CYCLE 2'!$D$12,"-")</f>
        <v>-</v>
      </c>
    </row>
    <row r="10" spans="1:12" s="129" customFormat="1" ht="52.5" customHeight="1">
      <c r="A10" s="212" t="s">
        <v>176</v>
      </c>
      <c r="B10" s="206" t="s">
        <v>1</v>
      </c>
      <c r="C10" s="197">
        <f>'CYCLE 2'!$D$15</f>
        <v>0</v>
      </c>
      <c r="D10" s="274" t="str">
        <f>IF(RIGHT('CYCLE 2'!$D$17,3)=$F$3,'CYCLE 2'!$D$17,"-")</f>
        <v>-</v>
      </c>
      <c r="E10" s="275" t="str">
        <f>IF(RIGHT('CYCLE 2'!$D$16,3)=$F$3,'CYCLE 2'!$D$16,"-")</f>
        <v>-</v>
      </c>
      <c r="F10" s="276" t="str">
        <f>IF(RIGHT('CYCLE 2'!$D$18,3)=$F$3,'CYCLE 2'!$D$18,"-")</f>
        <v>-</v>
      </c>
      <c r="G10" s="274" t="str">
        <f>IF(RIGHT('CYCLE 2'!$D$17,3)=$I$3,'CYCLE 2'!$D$17,"-")</f>
        <v>-</v>
      </c>
      <c r="H10" s="275" t="str">
        <f>IF(RIGHT('CYCLE 2'!$D$16,3)=$I$3,'CYCLE 2'!$D$16,"-")</f>
        <v>-</v>
      </c>
      <c r="I10" s="276" t="str">
        <f>IF(RIGHT('CYCLE 2'!$D$18,3)=$I$3,'CYCLE 2'!$D$18,"-")</f>
        <v>-</v>
      </c>
      <c r="J10" s="274" t="str">
        <f>IF(RIGHT('CYCLE 2'!$D$17,3)=$L$3,'CYCLE 2'!$D$17,"-")</f>
        <v>-</v>
      </c>
      <c r="K10" s="275" t="str">
        <f>IF(RIGHT('CYCLE 2'!$D$16,3)=$L$3,'CYCLE 2'!$D$16,"-")</f>
        <v>-</v>
      </c>
      <c r="L10" s="276" t="str">
        <f>IF(RIGHT('CYCLE 2'!$D$18,3)=$L$3,'CYCLE 2'!$D$18,"-")</f>
        <v>-</v>
      </c>
    </row>
    <row r="11" spans="1:12" s="129" customFormat="1" ht="52.5" customHeight="1" thickBot="1">
      <c r="A11" s="213" t="s">
        <v>176</v>
      </c>
      <c r="B11" s="207" t="s">
        <v>2</v>
      </c>
      <c r="C11" s="198">
        <f>'CYCLE 2'!$D$21</f>
        <v>0</v>
      </c>
      <c r="D11" s="277" t="str">
        <f>IF(RIGHT('CYCLE 2'!$D$23,3)=$F$3,'CYCLE 2'!$D$23,"-")</f>
        <v>-</v>
      </c>
      <c r="E11" s="278" t="str">
        <f>IF(RIGHT('CYCLE 2'!$D$22,3)=$F$3,'CYCLE 2'!$D$22,"-")</f>
        <v>-</v>
      </c>
      <c r="F11" s="279" t="str">
        <f>IF(RIGHT('CYCLE 2'!$D$24,3)=$F$3,'CYCLE 2'!$D$24,"-")</f>
        <v>-</v>
      </c>
      <c r="G11" s="277" t="str">
        <f>IF(RIGHT('CYCLE 2'!$D$23,3)=$I$3,'CYCLE 2'!$D$23,"-")</f>
        <v>-</v>
      </c>
      <c r="H11" s="278" t="str">
        <f>IF(RIGHT('CYCLE 2'!$D$22,3)=$I$3,'CYCLE 2'!$D$22,"-")</f>
        <v>-</v>
      </c>
      <c r="I11" s="279" t="str">
        <f>IF(RIGHT('CYCLE 2'!$D$24,3)=$I$3,'CYCLE 2'!$D$24,"-")</f>
        <v>-</v>
      </c>
      <c r="J11" s="277" t="str">
        <f>IF(RIGHT('CYCLE 2'!$D$23,3)=$L$3,'CYCLE 2'!$D$23,"-")</f>
        <v>-</v>
      </c>
      <c r="K11" s="278" t="str">
        <f>IF(RIGHT('CYCLE 2'!$D$22,3)=$L$3,'CYCLE 2'!$D$22,"-")</f>
        <v>-</v>
      </c>
      <c r="L11" s="279" t="str">
        <f>IF(RIGHT('CYCLE 2'!$D$24,3)=$L$3,'CYCLE 2'!$D$24,"-")</f>
        <v>-</v>
      </c>
    </row>
    <row r="12" spans="1:12" s="129" customFormat="1" ht="52.5" customHeight="1">
      <c r="A12" s="208" t="s">
        <v>177</v>
      </c>
      <c r="B12" s="202" t="s">
        <v>0</v>
      </c>
      <c r="C12" s="196">
        <f>'CYCLE 2'!$E$9</f>
        <v>0</v>
      </c>
      <c r="D12" s="271" t="str">
        <f>IF(RIGHT('CYCLE 2'!$E$11,3)=$F$3,'CYCLE 2'!$E$11,"-")</f>
        <v>-</v>
      </c>
      <c r="E12" s="272" t="str">
        <f>IF(RIGHT('CYCLE 2'!$E$10,3)=$F$3,'CYCLE 2'!$E$10,"-")</f>
        <v>-</v>
      </c>
      <c r="F12" s="273" t="str">
        <f>IF(RIGHT('CYCLE 2'!$E$12,3)=$F$3,'CYCLE 2'!$E$12,"-")</f>
        <v>-</v>
      </c>
      <c r="G12" s="271" t="str">
        <f>IF(RIGHT('CYCLE 2'!$E$11,3)=$I$3,'CYCLE 2'!$E$11,"-")</f>
        <v>-</v>
      </c>
      <c r="H12" s="272" t="str">
        <f>IF(RIGHT('CYCLE 2'!$E$10,3)=$I$3,'CYCLE 2'!$E$10,"-")</f>
        <v>-</v>
      </c>
      <c r="I12" s="273" t="str">
        <f>IF(RIGHT('CYCLE 2'!$E$12,3)=$I$3,'CYCLE 2'!$E$12,"-")</f>
        <v>-</v>
      </c>
      <c r="J12" s="271" t="str">
        <f>IF(RIGHT('CYCLE 2'!$E$11,3)=$L$3,'CYCLE 2'!$E$11,"-")</f>
        <v>-</v>
      </c>
      <c r="K12" s="272" t="str">
        <f>IF(RIGHT('CYCLE 2'!$E$10,3)=$L$3,'CYCLE 2'!$E$10,"-")</f>
        <v>-</v>
      </c>
      <c r="L12" s="273" t="str">
        <f>IF(RIGHT('CYCLE 2'!$E$12,3)=$L$3,'CYCLE 2'!$E$12,"-")</f>
        <v>-</v>
      </c>
    </row>
    <row r="13" spans="1:12" s="129" customFormat="1" ht="52.5" customHeight="1">
      <c r="A13" s="209" t="s">
        <v>177</v>
      </c>
      <c r="B13" s="203" t="s">
        <v>1</v>
      </c>
      <c r="C13" s="197">
        <f>'CYCLE 2'!$E$15</f>
        <v>0</v>
      </c>
      <c r="D13" s="274" t="str">
        <f>IF(RIGHT('CYCLE 2'!$E$17,3)=$F$3,'CYCLE 2'!$E$17,"-")</f>
        <v>-</v>
      </c>
      <c r="E13" s="275" t="str">
        <f>IF(RIGHT('CYCLE 2'!$E$16,3)=$F$3,'CYCLE 2'!$E$16,"-")</f>
        <v>-</v>
      </c>
      <c r="F13" s="276" t="str">
        <f>IF(RIGHT('CYCLE 2'!$E$18,3)=$F$3,'CYCLE 2'!$E$18,"-")</f>
        <v>-</v>
      </c>
      <c r="G13" s="274" t="str">
        <f>IF(RIGHT('CYCLE 2'!$E$17,3)=$I$3,'CYCLE 2'!$E$17,"-")</f>
        <v>-</v>
      </c>
      <c r="H13" s="275" t="str">
        <f>IF(RIGHT('CYCLE 2'!$E$16,3)=$I$3,'CYCLE 2'!$E$16,"-")</f>
        <v>-</v>
      </c>
      <c r="I13" s="276" t="str">
        <f>IF(RIGHT('CYCLE 2'!$E$18,3)=$I$3,'CYCLE 2'!$E$18,"-")</f>
        <v>-</v>
      </c>
      <c r="J13" s="274" t="str">
        <f>IF(RIGHT('CYCLE 2'!$E$17,3)=$L$3,'CYCLE 2'!$E$17,"-")</f>
        <v>-</v>
      </c>
      <c r="K13" s="275" t="str">
        <f>IF(RIGHT('CYCLE 2'!$E$16,3)=$L$3,'CYCLE 2'!$E$16,"-")</f>
        <v>-</v>
      </c>
      <c r="L13" s="276" t="str">
        <f>IF(RIGHT('CYCLE 2'!$E$18,3)=$L$3,'CYCLE 2'!$E$18,"-")</f>
        <v>-</v>
      </c>
    </row>
    <row r="14" spans="1:12" s="129" customFormat="1" ht="52.5" customHeight="1" thickBot="1">
      <c r="A14" s="210" t="s">
        <v>177</v>
      </c>
      <c r="B14" s="204" t="s">
        <v>2</v>
      </c>
      <c r="C14" s="198">
        <f>'CYCLE 2'!$E$21</f>
        <v>0</v>
      </c>
      <c r="D14" s="277" t="str">
        <f>IF(RIGHT('CYCLE 2'!$E$23,3)=$F$3,'CYCLE 2'!$E$23,"-")</f>
        <v>-</v>
      </c>
      <c r="E14" s="278" t="str">
        <f>IF(RIGHT('CYCLE 2'!$E$22,3)=$F$3,'CYCLE 2'!$E$22,"-")</f>
        <v>-</v>
      </c>
      <c r="F14" s="279" t="str">
        <f>IF(RIGHT('CYCLE 2'!$E$24,3)=$F$3,'CYCLE 2'!$E$24,"-")</f>
        <v>-</v>
      </c>
      <c r="G14" s="277" t="str">
        <f>IF(RIGHT('CYCLE 2'!$E$23,3)=$I$3,'CYCLE 2'!$E$23,"-")</f>
        <v>-</v>
      </c>
      <c r="H14" s="278" t="str">
        <f>IF(RIGHT('CYCLE 2'!$E$22,3)=$I$3,'CYCLE 2'!$E$22,"-")</f>
        <v>-</v>
      </c>
      <c r="I14" s="279" t="str">
        <f>IF(RIGHT('CYCLE 2'!$E$24,3)=$I$3,'CYCLE 2'!$E$24,"-")</f>
        <v>-</v>
      </c>
      <c r="J14" s="277" t="str">
        <f>IF(RIGHT('CYCLE 2'!$E$23,3)=$L$3,'CYCLE 2'!$E$23,"-")</f>
        <v>-</v>
      </c>
      <c r="K14" s="278" t="str">
        <f>IF(RIGHT('CYCLE 2'!$E$22,3)=$L$3,'CYCLE 2'!$E$22,"-")</f>
        <v>-</v>
      </c>
      <c r="L14" s="279" t="str">
        <f>IF(RIGHT('CYCLE 2'!$E$24,3)=$L$3,'CYCLE 2'!$E$24,"-")</f>
        <v>-</v>
      </c>
    </row>
    <row r="15" spans="1:12" s="129" customFormat="1" ht="52.5" customHeight="1">
      <c r="A15" s="208" t="s">
        <v>178</v>
      </c>
      <c r="B15" s="202" t="s">
        <v>0</v>
      </c>
      <c r="C15" s="196">
        <f>'CYCLE 2'!$F$9</f>
        <v>0</v>
      </c>
      <c r="D15" s="271" t="str">
        <f>IF(RIGHT('CYCLE 2'!$F$11,3)=$F$3,'CYCLE 2'!$F$11,"-")</f>
        <v>-</v>
      </c>
      <c r="E15" s="272" t="str">
        <f>IF(RIGHT('CYCLE 2'!$F$10,3)=$F$3,'CYCLE 2'!$F$10,"-")</f>
        <v>-</v>
      </c>
      <c r="F15" s="273" t="str">
        <f>IF(RIGHT('CYCLE 2'!$F$12,3)=$F$3,'CYCLE 2'!$F$12,"-")</f>
        <v>-</v>
      </c>
      <c r="G15" s="271" t="str">
        <f>IF(RIGHT('CYCLE 2'!$F$11,3)=$I$3,'CYCLE 2'!$F$11,"-")</f>
        <v>-</v>
      </c>
      <c r="H15" s="272" t="str">
        <f>IF(RIGHT('CYCLE 2'!$F$10,3)=$I$3,'CYCLE 2'!$F$10,"-")</f>
        <v>-</v>
      </c>
      <c r="I15" s="273" t="str">
        <f>IF(RIGHT('CYCLE 2'!$F$12,3)=$I$3,'CYCLE 2'!$F$12,"-")</f>
        <v>-</v>
      </c>
      <c r="J15" s="271" t="str">
        <f>IF(RIGHT('CYCLE 2'!$F$11,3)=$L$3,'CYCLE 2'!$F$11,"-")</f>
        <v>-</v>
      </c>
      <c r="K15" s="272" t="str">
        <f>IF(RIGHT('CYCLE 2'!$F$10,3)=$L$3,'CYCLE 2'!$F$10,"-")</f>
        <v>-</v>
      </c>
      <c r="L15" s="273" t="str">
        <f>IF(RIGHT('CYCLE 2'!$F$12,3)=$L$3,'CYCLE 2'!$F$12,"-")</f>
        <v>-</v>
      </c>
    </row>
    <row r="16" spans="1:12" s="129" customFormat="1" ht="52.5" customHeight="1">
      <c r="A16" s="209" t="s">
        <v>178</v>
      </c>
      <c r="B16" s="203" t="s">
        <v>1</v>
      </c>
      <c r="C16" s="197">
        <f>'CYCLE 2'!$F$15</f>
        <v>0</v>
      </c>
      <c r="D16" s="274" t="str">
        <f>IF(RIGHT('CYCLE 2'!$F$17,3)=$F$3,'CYCLE 2'!$F$17,"-")</f>
        <v>-</v>
      </c>
      <c r="E16" s="275" t="str">
        <f>IF(RIGHT('CYCLE 2'!$F$16,3)=$F$3,'CYCLE 2'!$F$16,"-")</f>
        <v>-</v>
      </c>
      <c r="F16" s="276" t="str">
        <f>IF(RIGHT('CYCLE 2'!$F$18,3)=$F$3,'CYCLE 2'!$F$18,"-")</f>
        <v>-</v>
      </c>
      <c r="G16" s="274" t="str">
        <f>IF(RIGHT('CYCLE 2'!$F$17,3)=$I$3,'CYCLE 2'!$F$17,"-")</f>
        <v>-</v>
      </c>
      <c r="H16" s="275" t="str">
        <f>IF(RIGHT('CYCLE 2'!$F$16,3)=$I$3,'CYCLE 2'!$F$16,"-")</f>
        <v>-</v>
      </c>
      <c r="I16" s="276" t="str">
        <f>IF(RIGHT('CYCLE 2'!$F$18,3)=$I$3,'CYCLE 2'!$F$18,"-")</f>
        <v>-</v>
      </c>
      <c r="J16" s="274" t="str">
        <f>IF(RIGHT('CYCLE 2'!$F$17,3)=$L$3,'CYCLE 2'!$F$17,"-")</f>
        <v>-</v>
      </c>
      <c r="K16" s="275" t="str">
        <f>IF(RIGHT('CYCLE 2'!$F$16,3)=$L$3,'CYCLE 2'!$F$16,"-")</f>
        <v>-</v>
      </c>
      <c r="L16" s="276" t="str">
        <f>IF(RIGHT('CYCLE 2'!$F$18,3)=$L$3,'CYCLE 2'!$F$18,"-")</f>
        <v>-</v>
      </c>
    </row>
    <row r="17" spans="1:12" s="129" customFormat="1" ht="52.5" customHeight="1" thickBot="1">
      <c r="A17" s="210" t="s">
        <v>178</v>
      </c>
      <c r="B17" s="204" t="s">
        <v>2</v>
      </c>
      <c r="C17" s="198">
        <f>'CYCLE 2'!$F$21</f>
        <v>0</v>
      </c>
      <c r="D17" s="277" t="str">
        <f>IF(RIGHT('CYCLE 2'!$F$23,3)=$F$3,'CYCLE 2'!$F$23,"-")</f>
        <v>-</v>
      </c>
      <c r="E17" s="278" t="str">
        <f>IF(RIGHT('CYCLE 2'!$F$22,3)=$F$3,'CYCLE 2'!$F$22,"-")</f>
        <v>-</v>
      </c>
      <c r="F17" s="279" t="str">
        <f>IF(RIGHT('CYCLE 2'!$F$24,3)=$F$3,'CYCLE 2'!$F$24,"-")</f>
        <v>-</v>
      </c>
      <c r="G17" s="277" t="str">
        <f>IF(RIGHT('CYCLE 2'!$F$23,3)=$I$3,'CYCLE 2'!$F$23,"-")</f>
        <v>-</v>
      </c>
      <c r="H17" s="278" t="str">
        <f>IF(RIGHT('CYCLE 2'!$F$22,3)=$I$3,'CYCLE 2'!$F$22,"-")</f>
        <v>-</v>
      </c>
      <c r="I17" s="279" t="str">
        <f>IF(RIGHT('CYCLE 2'!$F$24,3)=$I$3,'CYCLE 2'!$F$24,"-")</f>
        <v>-</v>
      </c>
      <c r="J17" s="277" t="str">
        <f>IF(RIGHT('CYCLE 2'!$F$23,3)=$L$3,'CYCLE 2'!$F$23,"-")</f>
        <v>-</v>
      </c>
      <c r="K17" s="278" t="str">
        <f>IF(RIGHT('CYCLE 2'!$F$22,3)=$L$3,'CYCLE 2'!$F$22,"-")</f>
        <v>-</v>
      </c>
      <c r="L17" s="279" t="str">
        <f>IF(RIGHT('CYCLE 2'!$F$24,3)=$L$3,'CYCLE 2'!$F$24,"-")</f>
        <v>-</v>
      </c>
    </row>
    <row r="18" spans="1:12" s="129" customFormat="1" ht="52.5" customHeight="1">
      <c r="A18" s="208" t="s">
        <v>179</v>
      </c>
      <c r="B18" s="202" t="s">
        <v>0</v>
      </c>
      <c r="C18" s="196">
        <f>'CYCLE 2'!$G$9</f>
        <v>0</v>
      </c>
      <c r="D18" s="271" t="str">
        <f>IF(RIGHT('CYCLE 2'!$G$11,3)=$F$3,'CYCLE 2'!$G$11,"-")</f>
        <v>-</v>
      </c>
      <c r="E18" s="272" t="str">
        <f>IF(RIGHT('CYCLE 2'!$G$10,3)=$F$3,'CYCLE 2'!$G$10,"-")</f>
        <v>-</v>
      </c>
      <c r="F18" s="273" t="str">
        <f>IF(RIGHT('CYCLE 2'!$G$12,3)=$F$3,'CYCLE 2'!$G$12,"-")</f>
        <v>-</v>
      </c>
      <c r="G18" s="271" t="str">
        <f>IF(RIGHT('CYCLE 2'!$G$11,3)=$I$3,'CYCLE 2'!$G$11,"-")</f>
        <v>-</v>
      </c>
      <c r="H18" s="272" t="str">
        <f>IF(RIGHT('CYCLE 2'!$G$10,3)=$I$3,'CYCLE 2'!$G$10,"-")</f>
        <v>-</v>
      </c>
      <c r="I18" s="273" t="str">
        <f>IF(RIGHT('CYCLE 2'!$G$12,3)=$I$3,'CYCLE 2'!$G$12,"-")</f>
        <v>-</v>
      </c>
      <c r="J18" s="271" t="str">
        <f>IF(RIGHT('CYCLE 2'!$G$11,3)=$L$3,'CYCLE 2'!$G$11,"-")</f>
        <v>-</v>
      </c>
      <c r="K18" s="272" t="str">
        <f>IF(RIGHT('CYCLE 2'!$G$10,3)=$L$3,'CYCLE 2'!$G$10,"-")</f>
        <v>-</v>
      </c>
      <c r="L18" s="273" t="str">
        <f>IF(RIGHT('CYCLE 2'!$G$12,3)=$L$3,'CYCLE 2'!$G$12,"-")</f>
        <v>-</v>
      </c>
    </row>
    <row r="19" spans="1:12" s="129" customFormat="1" ht="52.5" customHeight="1">
      <c r="A19" s="209" t="s">
        <v>179</v>
      </c>
      <c r="B19" s="203" t="s">
        <v>1</v>
      </c>
      <c r="C19" s="197">
        <f>'CYCLE 2'!$G$15</f>
        <v>0</v>
      </c>
      <c r="D19" s="274" t="str">
        <f>IF(RIGHT('CYCLE 2'!$G$17,3)=$F$3,'CYCLE 2'!$G$17,"-")</f>
        <v>-</v>
      </c>
      <c r="E19" s="275" t="str">
        <f>IF(RIGHT('CYCLE 2'!$G$16,3)=$F$3,'CYCLE 2'!$G$16,"-")</f>
        <v>-</v>
      </c>
      <c r="F19" s="276" t="str">
        <f>IF(RIGHT('CYCLE 2'!$G$18,3)=$F$3,'CYCLE 2'!$G$18,"-")</f>
        <v>-</v>
      </c>
      <c r="G19" s="274" t="str">
        <f>IF(RIGHT('CYCLE 2'!$G$17,3)=$I$3,'CYCLE 2'!$G$17,"-")</f>
        <v>-</v>
      </c>
      <c r="H19" s="275" t="str">
        <f>IF(RIGHT('CYCLE 2'!$G$16,3)=$I$3,'CYCLE 2'!$G$16,"-")</f>
        <v>-</v>
      </c>
      <c r="I19" s="276" t="str">
        <f>IF(RIGHT('CYCLE 2'!$G$18,3)=$I$3,'CYCLE 2'!$G$18,"-")</f>
        <v>-</v>
      </c>
      <c r="J19" s="274" t="str">
        <f>IF(RIGHT('CYCLE 2'!$G$17,3)=$L$3,'CYCLE 2'!$G$17,"-")</f>
        <v>-</v>
      </c>
      <c r="K19" s="275" t="str">
        <f>IF(RIGHT('CYCLE 2'!$G$16,3)=$L$3,'CYCLE 2'!$G$16,"-")</f>
        <v>-</v>
      </c>
      <c r="L19" s="276" t="str">
        <f>IF(RIGHT('CYCLE 2'!$G$18,3)=$L$3,'CYCLE 2'!$G$18,"-")</f>
        <v>-</v>
      </c>
    </row>
    <row r="20" spans="1:12" s="129" customFormat="1" ht="52.5" customHeight="1" thickBot="1">
      <c r="A20" s="210" t="s">
        <v>179</v>
      </c>
      <c r="B20" s="204" t="s">
        <v>2</v>
      </c>
      <c r="C20" s="198">
        <f>'CYCLE 2'!$G$21</f>
        <v>0</v>
      </c>
      <c r="D20" s="277" t="str">
        <f>IF(RIGHT('CYCLE 2'!$G$23,3)=$F$3,'CYCLE 2'!$G$23,"-")</f>
        <v>-</v>
      </c>
      <c r="E20" s="278" t="str">
        <f>IF(RIGHT('CYCLE 2'!$G$22,3)=$F$3,'CYCLE 2'!$G$22,"-")</f>
        <v>-</v>
      </c>
      <c r="F20" s="279" t="str">
        <f>IF(RIGHT('CYCLE 2'!$G$24,3)=$F$3,'CYCLE 2'!$G$24,"-")</f>
        <v>-</v>
      </c>
      <c r="G20" s="277" t="str">
        <f>IF(RIGHT('CYCLE 2'!$G$23,3)=$I$3,'CYCLE 2'!$G$23,"-")</f>
        <v>-</v>
      </c>
      <c r="H20" s="278" t="str">
        <f>IF(RIGHT('CYCLE 2'!$G$22,3)=$I$3,'CYCLE 2'!$G$22,"-")</f>
        <v>-</v>
      </c>
      <c r="I20" s="279" t="str">
        <f>IF(RIGHT('CYCLE 2'!$G$24,3)=$I$3,'CYCLE 2'!$G$24,"-")</f>
        <v>-</v>
      </c>
      <c r="J20" s="277" t="str">
        <f>IF(RIGHT('CYCLE 2'!$G$23,3)=$L$3,'CYCLE 2'!$G$23,"-")</f>
        <v>-</v>
      </c>
      <c r="K20" s="278" t="str">
        <f>IF(RIGHT('CYCLE 2'!$G$22,3)=$L$3,'CYCLE 2'!$G$22,"-")</f>
        <v>-</v>
      </c>
      <c r="L20" s="279" t="str">
        <f>IF(RIGHT('CYCLE 2'!$G$24,3)=$L$3,'CYCLE 2'!$G$24,"-")</f>
        <v>-</v>
      </c>
    </row>
    <row r="21" spans="1:12" s="129" customFormat="1" ht="52.5" customHeight="1">
      <c r="A21" s="208" t="s">
        <v>180</v>
      </c>
      <c r="B21" s="202" t="s">
        <v>0</v>
      </c>
      <c r="C21" s="196">
        <f>'CYCLE 2'!$H$9</f>
        <v>0</v>
      </c>
      <c r="D21" s="271" t="str">
        <f>IF(RIGHT('CYCLE 2'!$H$11,3)=$F$3,'CYCLE 2'!$H$11,"-")</f>
        <v>-</v>
      </c>
      <c r="E21" s="272" t="str">
        <f>IF(RIGHT('CYCLE 2'!$H$10,3)=$F$3,'CYCLE 2'!$H$10,"-")</f>
        <v>-</v>
      </c>
      <c r="F21" s="273" t="str">
        <f>IF(RIGHT('CYCLE 2'!$H$12,3)=$F$3,'CYCLE 2'!$H$12,"-")</f>
        <v>-</v>
      </c>
      <c r="G21" s="271" t="str">
        <f>IF(RIGHT('CYCLE 2'!$H$11,3)=$I$3,'CYCLE 2'!$H$11,"-")</f>
        <v>-</v>
      </c>
      <c r="H21" s="272" t="str">
        <f>IF(RIGHT('CYCLE 2'!$H$10,3)=$I$3,'CYCLE 2'!$H$10,"-")</f>
        <v>-</v>
      </c>
      <c r="I21" s="273" t="str">
        <f>IF(RIGHT('CYCLE 2'!$H$12,3)=$I$3,'CYCLE 2'!$H$12,"-")</f>
        <v>-</v>
      </c>
      <c r="J21" s="271" t="str">
        <f>IF(RIGHT('CYCLE 2'!$H$11,3)=$L$3,'CYCLE 2'!$H$11,"-")</f>
        <v>-</v>
      </c>
      <c r="K21" s="272" t="str">
        <f>IF(RIGHT('CYCLE 2'!$H$10,3)=$L$3,'CYCLE 2'!$H$10,"-")</f>
        <v>-</v>
      </c>
      <c r="L21" s="273" t="str">
        <f>IF(RIGHT('CYCLE 2'!$H$12,3)=$L$3,'CYCLE 2'!$H$12,"-")</f>
        <v>-</v>
      </c>
    </row>
    <row r="22" spans="1:12" s="129" customFormat="1" ht="52.5" customHeight="1">
      <c r="A22" s="209" t="s">
        <v>180</v>
      </c>
      <c r="B22" s="203" t="s">
        <v>1</v>
      </c>
      <c r="C22" s="197">
        <f>'CYCLE 2'!$H$15</f>
        <v>0</v>
      </c>
      <c r="D22" s="274" t="str">
        <f>IF(RIGHT('CYCLE 2'!$H$17,3)=$F$3,'CYCLE 2'!$H$17,"-")</f>
        <v>-</v>
      </c>
      <c r="E22" s="275" t="str">
        <f>IF(RIGHT('CYCLE 2'!$H$16,3)=$F$3,'CYCLE 2'!$H$16,"-")</f>
        <v>-</v>
      </c>
      <c r="F22" s="276" t="str">
        <f>IF(RIGHT('CYCLE 2'!$H$18,3)=$F$3,'CYCLE 2'!$H$18,"-")</f>
        <v>-</v>
      </c>
      <c r="G22" s="274" t="str">
        <f>IF(RIGHT('CYCLE 2'!$H$17,3)=$I$3,'CYCLE 2'!$H$17,"-")</f>
        <v>-</v>
      </c>
      <c r="H22" s="275" t="str">
        <f>IF(RIGHT('CYCLE 2'!$H$16,3)=$I$3,'CYCLE 2'!$H$16,"-")</f>
        <v>-</v>
      </c>
      <c r="I22" s="276" t="str">
        <f>IF(RIGHT('CYCLE 2'!$H$18,3)=$I$3,'CYCLE 2'!$H$18,"-")</f>
        <v>-</v>
      </c>
      <c r="J22" s="274" t="str">
        <f>IF(RIGHT('CYCLE 2'!$H$17,3)=$L$3,'CYCLE 2'!$H$17,"-")</f>
        <v>-</v>
      </c>
      <c r="K22" s="275" t="str">
        <f>IF(RIGHT('CYCLE 2'!$H$16,3)=$L$3,'CYCLE 2'!$H$16,"-")</f>
        <v>-</v>
      </c>
      <c r="L22" s="276" t="str">
        <f>IF(RIGHT('CYCLE 2'!$H$18,3)=$L$3,'CYCLE 2'!$H$18,"-")</f>
        <v>-</v>
      </c>
    </row>
    <row r="23" spans="1:12" s="129" customFormat="1" ht="52.5" customHeight="1" thickBot="1">
      <c r="A23" s="210" t="s">
        <v>180</v>
      </c>
      <c r="B23" s="204" t="s">
        <v>2</v>
      </c>
      <c r="C23" s="198">
        <f>'CYCLE 2'!$H$21</f>
        <v>0</v>
      </c>
      <c r="D23" s="277" t="str">
        <f>IF(RIGHT('CYCLE 2'!$H$23,3)=$F$3,'CYCLE 2'!$H$23,"-")</f>
        <v>-</v>
      </c>
      <c r="E23" s="278" t="str">
        <f>IF(RIGHT('CYCLE 2'!$H$22,3)=$F$3,'CYCLE 2'!$H$22,"-")</f>
        <v>-</v>
      </c>
      <c r="F23" s="279" t="str">
        <f>IF(RIGHT('CYCLE 2'!$H$24,3)=$F$3,'CYCLE 2'!$H$24,"-")</f>
        <v>-</v>
      </c>
      <c r="G23" s="277" t="str">
        <f>IF(RIGHT('CYCLE 2'!$H$23,3)=$I$3,'CYCLE 2'!$H$23,"-")</f>
        <v>-</v>
      </c>
      <c r="H23" s="278" t="str">
        <f>IF(RIGHT('CYCLE 2'!$H$22,3)=$I$3,'CYCLE 2'!$H$22,"-")</f>
        <v>-</v>
      </c>
      <c r="I23" s="279" t="str">
        <f>IF(RIGHT('CYCLE 2'!$H$24,3)=$I$3,'CYCLE 2'!$H$24,"-")</f>
        <v>-</v>
      </c>
      <c r="J23" s="277" t="str">
        <f>IF(RIGHT('CYCLE 2'!$H$23,3)=$L$3,'CYCLE 2'!$H$23,"-")</f>
        <v>-</v>
      </c>
      <c r="K23" s="278" t="str">
        <f>IF(RIGHT('CYCLE 2'!$H$22,3)=$L$3,'CYCLE 2'!$H$22,"-")</f>
        <v>-</v>
      </c>
      <c r="L23" s="279" t="str">
        <f>IF(RIGHT('CYCLE 2'!$H$24,3)=$L$3,'CYCLE 2'!$H$24,"-")</f>
        <v>-</v>
      </c>
    </row>
    <row r="24" spans="1:12" s="129" customFormat="1" ht="52.5" customHeight="1">
      <c r="A24" s="208" t="s">
        <v>181</v>
      </c>
      <c r="B24" s="202" t="s">
        <v>0</v>
      </c>
      <c r="C24" s="196">
        <f>'CYCLE 2'!$I$9</f>
        <v>0</v>
      </c>
      <c r="D24" s="271" t="str">
        <f>IF(RIGHT('CYCLE 2'!$I$11,3)=$F$3,'CYCLE 2'!$I$11,"-")</f>
        <v>-</v>
      </c>
      <c r="E24" s="272" t="str">
        <f>IF(RIGHT('CYCLE 2'!$I$10,3)=$F$3,'CYCLE 2'!$I$10,"-")</f>
        <v>-</v>
      </c>
      <c r="F24" s="273" t="str">
        <f>IF(RIGHT('CYCLE 2'!$I$12,3)=$F$3,'CYCLE 2'!$I$12,"-")</f>
        <v>-</v>
      </c>
      <c r="G24" s="271" t="str">
        <f>IF(RIGHT('CYCLE 2'!$I$11,3)=$I$3,'CYCLE 2'!$I$11,"-")</f>
        <v>-</v>
      </c>
      <c r="H24" s="272" t="str">
        <f>IF(RIGHT('CYCLE 2'!$I$10,3)=$I$3,'CYCLE 2'!$I$10,"-")</f>
        <v>-</v>
      </c>
      <c r="I24" s="273" t="str">
        <f>IF(RIGHT('CYCLE 2'!$I$12,3)=$I$3,'CYCLE 2'!$I$12,"-")</f>
        <v>-</v>
      </c>
      <c r="J24" s="271" t="str">
        <f>IF(RIGHT('CYCLE 2'!$I$11,3)=$L$3,'CYCLE 2'!$I$11,"-")</f>
        <v>-</v>
      </c>
      <c r="K24" s="272" t="str">
        <f>IF(RIGHT('CYCLE 2'!$I$10,3)=$L$3,'CYCLE 2'!$I$10,"-")</f>
        <v>-</v>
      </c>
      <c r="L24" s="273" t="str">
        <f>IF(RIGHT('CYCLE 2'!$I$12,3)=$L$3,'CYCLE 2'!$I$12,"-")</f>
        <v>-</v>
      </c>
    </row>
    <row r="25" spans="1:12" s="129" customFormat="1" ht="52.5" customHeight="1">
      <c r="A25" s="209" t="s">
        <v>181</v>
      </c>
      <c r="B25" s="203" t="s">
        <v>1</v>
      </c>
      <c r="C25" s="197">
        <f>'CYCLE 2'!$I$15</f>
        <v>0</v>
      </c>
      <c r="D25" s="274" t="str">
        <f>IF(RIGHT('CYCLE 2'!$I$17,3)=$F$3,'CYCLE 2'!$I$17,"-")</f>
        <v>-</v>
      </c>
      <c r="E25" s="275" t="str">
        <f>IF(RIGHT('CYCLE 2'!$I$16,3)=$F$3,'CYCLE 2'!$I$16,"-")</f>
        <v>-</v>
      </c>
      <c r="F25" s="276" t="str">
        <f>IF(RIGHT('CYCLE 2'!$I$18,3)=$F$3,'CYCLE 2'!$I$18,"-")</f>
        <v>-</v>
      </c>
      <c r="G25" s="274" t="str">
        <f>IF(RIGHT('CYCLE 2'!$I$17,3)=$I$3,'CYCLE 2'!$I$17,"-")</f>
        <v>-</v>
      </c>
      <c r="H25" s="275" t="str">
        <f>IF(RIGHT('CYCLE 2'!$I$16,3)=$I$3,'CYCLE 2'!$I$16,"-")</f>
        <v>-</v>
      </c>
      <c r="I25" s="276" t="str">
        <f>IF(RIGHT('CYCLE 2'!$I$18,3)=$I$3,'CYCLE 2'!$I$18,"-")</f>
        <v>-</v>
      </c>
      <c r="J25" s="274" t="str">
        <f>IF(RIGHT('CYCLE 2'!$I$17,3)=$L$3,'CYCLE 2'!$I$17,"-")</f>
        <v>-</v>
      </c>
      <c r="K25" s="275" t="str">
        <f>IF(RIGHT('CYCLE 2'!$I$16,3)=$L$3,'CYCLE 2'!$I$16,"-")</f>
        <v>-</v>
      </c>
      <c r="L25" s="276" t="str">
        <f>IF(RIGHT('CYCLE 2'!$I$18,3)=$L$3,'CYCLE 2'!$I$18,"-")</f>
        <v>-</v>
      </c>
    </row>
    <row r="26" spans="1:12" s="129" customFormat="1" ht="52.5" customHeight="1" thickBot="1">
      <c r="A26" s="210" t="s">
        <v>181</v>
      </c>
      <c r="B26" s="204" t="s">
        <v>2</v>
      </c>
      <c r="C26" s="198">
        <f>'CYCLE 2'!$I$21</f>
        <v>0</v>
      </c>
      <c r="D26" s="277" t="str">
        <f>IF(RIGHT('CYCLE 2'!$I$23,3)=$F$3,'CYCLE 2'!$I$23,"-")</f>
        <v>-</v>
      </c>
      <c r="E26" s="278" t="str">
        <f>IF(RIGHT('CYCLE 2'!$I$22,3)=$F$3,'CYCLE 2'!$I$22,"-")</f>
        <v>-</v>
      </c>
      <c r="F26" s="279" t="str">
        <f>IF(RIGHT('CYCLE 2'!$I$24,3)=$F$3,'CYCLE 2'!$I$24,"-")</f>
        <v>-</v>
      </c>
      <c r="G26" s="277" t="str">
        <f>IF(RIGHT('CYCLE 2'!$I$23,3)=$I$3,'CYCLE 2'!$I$23,"-")</f>
        <v>-</v>
      </c>
      <c r="H26" s="278" t="str">
        <f>IF(RIGHT('CYCLE 2'!$I$22,3)=$I$3,'CYCLE 2'!$I$22,"-")</f>
        <v>-</v>
      </c>
      <c r="I26" s="279" t="str">
        <f>IF(RIGHT('CYCLE 2'!$I$24,3)=$I$3,'CYCLE 2'!$I$24,"-")</f>
        <v>-</v>
      </c>
      <c r="J26" s="277" t="str">
        <f>IF(RIGHT('CYCLE 2'!$I$23,3)=$L$3,'CYCLE 2'!$I$23,"-")</f>
        <v>-</v>
      </c>
      <c r="K26" s="278" t="str">
        <f>IF(RIGHT('CYCLE 2'!$I$22,3)=$L$3,'CYCLE 2'!$I$22,"-")</f>
        <v>-</v>
      </c>
      <c r="L26" s="279" t="str">
        <f>IF(RIGHT('CYCLE 2'!$I$24,3)=$L$3,'CYCLE 2'!$I$24,"-")</f>
        <v>-</v>
      </c>
    </row>
  </sheetData>
  <sheetProtection sheet="1" objects="1" scenarios="1" formatCells="0"/>
  <mergeCells count="3">
    <mergeCell ref="D4:F4"/>
    <mergeCell ref="G4:I4"/>
    <mergeCell ref="J4:L4"/>
  </mergeCells>
  <printOptions horizontalCentered="1"/>
  <pageMargins left="0.51181102362204722" right="0.51181102362204722" top="0.51181102362204722" bottom="0.51181102362204722" header="0.31496062992125984" footer="0.31496062992125984"/>
  <pageSetup paperSize="9" scale="67" orientation="portrait" verticalDpi="0" r:id="rId1"/>
  <colBreaks count="1" manualBreakCount="1">
    <brk id="6" min="3" max="2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7</vt:i4>
      </vt:variant>
      <vt:variant>
        <vt:lpstr>Plages nommées</vt:lpstr>
      </vt:variant>
      <vt:variant>
        <vt:i4>40</vt:i4>
      </vt:variant>
    </vt:vector>
  </HeadingPairs>
  <TitlesOfParts>
    <vt:vector size="47" baseType="lpstr">
      <vt:lpstr>Fiche guide</vt:lpstr>
      <vt:lpstr>Préambule</vt:lpstr>
      <vt:lpstr>CARTE MENTALE</vt:lpstr>
      <vt:lpstr>Événements</vt:lpstr>
      <vt:lpstr>APS</vt:lpstr>
      <vt:lpstr>CYCLE 2</vt:lpstr>
      <vt:lpstr>Parcours éducatifs</vt:lpstr>
      <vt:lpstr>_per1</vt:lpstr>
      <vt:lpstr>_per2</vt:lpstr>
      <vt:lpstr>_per3</vt:lpstr>
      <vt:lpstr>_per4</vt:lpstr>
      <vt:lpstr>_per5</vt:lpstr>
      <vt:lpstr>_per6</vt:lpstr>
      <vt:lpstr>_per7</vt:lpstr>
      <vt:lpstr>an_scol</vt:lpstr>
      <vt:lpstr>annee</vt:lpstr>
      <vt:lpstr>circ</vt:lpstr>
      <vt:lpstr>clas_nom</vt:lpstr>
      <vt:lpstr>classe_e</vt:lpstr>
      <vt:lpstr>classe_e_nom</vt:lpstr>
      <vt:lpstr>Classe_Nom</vt:lpstr>
      <vt:lpstr>classes</vt:lpstr>
      <vt:lpstr>comp_01</vt:lpstr>
      <vt:lpstr>comp_01_APS</vt:lpstr>
      <vt:lpstr>comp_02</vt:lpstr>
      <vt:lpstr>comp_02_APS</vt:lpstr>
      <vt:lpstr>comp_03</vt:lpstr>
      <vt:lpstr>comp_03_APS</vt:lpstr>
      <vt:lpstr>comp_04</vt:lpstr>
      <vt:lpstr>comp_04_APS</vt:lpstr>
      <vt:lpstr>comp1</vt:lpstr>
      <vt:lpstr>comp2</vt:lpstr>
      <vt:lpstr>comp3</vt:lpstr>
      <vt:lpstr>comp4</vt:lpstr>
      <vt:lpstr>cycles</vt:lpstr>
      <vt:lpstr>ecole</vt:lpstr>
      <vt:lpstr>ecole_ec</vt:lpstr>
      <vt:lpstr>'Parcours éducatifs'!Impression_des_titres</vt:lpstr>
      <vt:lpstr>num_comp</vt:lpstr>
      <vt:lpstr>parc_japprends</vt:lpstr>
      <vt:lpstr>parc_jepratique</vt:lpstr>
      <vt:lpstr>parc_jerencontre</vt:lpstr>
      <vt:lpstr>pers</vt:lpstr>
      <vt:lpstr>'CARTE MENTALE'!Zone_d_impression</vt:lpstr>
      <vt:lpstr>'CYCLE 2'!Zone_d_impression</vt:lpstr>
      <vt:lpstr>'Parcours éducatifs'!Zone_d_impression</vt:lpstr>
      <vt:lpstr>Préambule!Zone_d_impression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PLGDD</dc:title>
  <dc:creator>CSSU</dc:creator>
  <dc:description>DT</dc:description>
  <cp:lastModifiedBy>didier taputuarai</cp:lastModifiedBy>
  <cp:lastPrinted>2021-06-01T23:14:06Z</cp:lastPrinted>
  <dcterms:created xsi:type="dcterms:W3CDTF">2010-10-26T20:52:18Z</dcterms:created>
  <dcterms:modified xsi:type="dcterms:W3CDTF">2021-09-16T01:34:48Z</dcterms:modified>
</cp:coreProperties>
</file>