
<file path=[Content_Types].xml><?xml version="1.0" encoding="utf-8"?>
<Types xmlns="http://schemas.openxmlformats.org/package/2006/content-types">
  <Default Extension="xml" ContentType="application/xml"/>
  <Default Extension="png" ContentType="image/png"/>
  <Default Extension="jpg" ContentType="image/jpeg"/>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harts/style1.xml" ContentType="application/vnd.ms-office.chartstyle+xml"/>
  <Override PartName="/xl/charts/colors1.xml" ContentType="application/vnd.ms-office.chartcolorstyle+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3206"/>
  <workbookPr autoCompressPictures="0"/>
  <bookViews>
    <workbookView xWindow="900" yWindow="300" windowWidth="18920" windowHeight="15420" tabRatio="800"/>
  </bookViews>
  <sheets>
    <sheet name="Fiche guide" sheetId="53" r:id="rId1"/>
    <sheet name="Préambule" sheetId="54" r:id="rId2"/>
    <sheet name="Événements" sheetId="2" r:id="rId3"/>
    <sheet name="APS" sheetId="47" r:id="rId4"/>
    <sheet name="CYCLE 2" sheetId="48" r:id="rId5"/>
  </sheets>
  <externalReferences>
    <externalReference r:id="rId6"/>
    <externalReference r:id="rId7"/>
  </externalReferences>
  <definedNames>
    <definedName name="_per1" localSheetId="0">'[1]CYCLE 2'!$C$7:$C$13</definedName>
    <definedName name="_per1" localSheetId="1">'[1]CYCLE 2'!$C$7:$C$13</definedName>
    <definedName name="_per1">'CYCLE 2'!$C$7:$C$13</definedName>
    <definedName name="_per2" localSheetId="0">'[1]CYCLE 2'!$D$7:$D$13</definedName>
    <definedName name="_per2" localSheetId="1">'[1]CYCLE 2'!$D$7:$D$13</definedName>
    <definedName name="_per2">'CYCLE 2'!$D$7:$D$13</definedName>
    <definedName name="_per3" localSheetId="0">'[1]CYCLE 2'!$E$7:$E$13</definedName>
    <definedName name="_per3" localSheetId="1">'[1]CYCLE 2'!$E$7:$E$13</definedName>
    <definedName name="_per3">'CYCLE 2'!$E$7:$E$13</definedName>
    <definedName name="_per4" localSheetId="0">'[1]CYCLE 2'!$F$7:$F$13</definedName>
    <definedName name="_per4" localSheetId="1">'[1]CYCLE 2'!$F$7:$F$13</definedName>
    <definedName name="_per4">'CYCLE 2'!$F$7:$F$13</definedName>
    <definedName name="_per5" localSheetId="0">'[1]CYCLE 2'!$G$7:$G$13</definedName>
    <definedName name="_per5" localSheetId="1">'[1]CYCLE 2'!$G$7:$G$13</definedName>
    <definedName name="_per5">'CYCLE 2'!$G$7:$G$13</definedName>
    <definedName name="_per6" localSheetId="0">'[1]CYCLE 2'!$H$7:$H$13</definedName>
    <definedName name="_per6" localSheetId="1">'[1]CYCLE 2'!$H$7:$H$13</definedName>
    <definedName name="_per6">'CYCLE 2'!$H$7:$H$13</definedName>
    <definedName name="_per7" localSheetId="0">'[1]CYCLE 2'!$I$7:$I$13</definedName>
    <definedName name="_per7" localSheetId="1">'[1]CYCLE 2'!$I$7:$I$13</definedName>
    <definedName name="_per7">'CYCLE 2'!$I$7:$I$13</definedName>
    <definedName name="an_scol" localSheetId="0">[1]Événements!$N$56:$N$62</definedName>
    <definedName name="an_scol" localSheetId="1">[1]Événements!$N$56:$N$62</definedName>
    <definedName name="an_scol">Événements!$N$56:$N$62</definedName>
    <definedName name="annee" localSheetId="0">[1]Événements!$B$5</definedName>
    <definedName name="annee" localSheetId="1">[1]Événements!$B$5</definedName>
    <definedName name="annee">Événements!$B$5</definedName>
    <definedName name="circ" localSheetId="0">[1]Événements!$B$3</definedName>
    <definedName name="circ" localSheetId="1">[1]Événements!$B$3</definedName>
    <definedName name="circ">Événements!$B$3</definedName>
    <definedName name="clas_nom">Événements!$N$53:$N$55</definedName>
    <definedName name="classe_e" localSheetId="0">[1]Événements!$N$10:$N$20</definedName>
    <definedName name="classe_e" localSheetId="1">[1]Événements!$N$10:$N$20</definedName>
    <definedName name="classe_e">Événements!$N$10:$N$20</definedName>
    <definedName name="classe_e_nom" localSheetId="0">'[1]CYCLE 2'!$C$4</definedName>
    <definedName name="classe_e_nom" localSheetId="1">'[1]CYCLE 2'!$C$4</definedName>
    <definedName name="classe_e_nom">'CYCLE 2'!$C$4</definedName>
    <definedName name="classes">Événements!$N$10:$N$21</definedName>
    <definedName name="comp_01" localSheetId="0">[1]APS!$A$4:$A$11</definedName>
    <definedName name="comp_01" localSheetId="1">[1]APS!$A$4:$A$11</definedName>
    <definedName name="comp_01">APS!$A$4:$A$12</definedName>
    <definedName name="comp_01_APS" localSheetId="0">[1]APS!$F$4:$F$30</definedName>
    <definedName name="comp_01_APS" localSheetId="1">[1]APS!$F$4:$F$30</definedName>
    <definedName name="comp_01_APS">APS!$F$4:$F$30</definedName>
    <definedName name="comp_01_APS_dyn">[2]Listes!$A$3:OFFSET([2]Listes!$A$3,COUNTA([2]Listes!$A$1:$A$65536)-2,0)</definedName>
    <definedName name="comp_01_dyn">[2]Listes!$A$3:OFFSET([2]Listes!$A$3,COUNTA([2]Listes!$A$1:$A$65536)-2,0)</definedName>
    <definedName name="comp_02" localSheetId="0">[1]APS!$B$4:$B$11</definedName>
    <definedName name="comp_02" localSheetId="1">[1]APS!$B$4:$B$11</definedName>
    <definedName name="comp_02">APS!$B$4:$B$12</definedName>
    <definedName name="comp_02_APS" localSheetId="0">[1]APS!$G$4:$G$30</definedName>
    <definedName name="comp_02_APS" localSheetId="1">[1]APS!$G$4:$G$30</definedName>
    <definedName name="comp_02_APS">APS!$G$4:$G$30</definedName>
    <definedName name="comp_02_APS_dyn">[2]Listes!$B$3:OFFSET([2]Listes!$B$3,COUNTA([2]Listes!$B$1:$B$65536)-2,0)</definedName>
    <definedName name="comp_02_dyn">[2]Listes!$B$3:OFFSET([2]Listes!$B$3,COUNTA([2]Listes!$B$1:$B$65536)-2,0)</definedName>
    <definedName name="comp_03" localSheetId="0">[1]APS!$C$4:$C$11</definedName>
    <definedName name="comp_03" localSheetId="1">[1]APS!$C$4:$C$11</definedName>
    <definedName name="comp_03">APS!$C$4:$C$12</definedName>
    <definedName name="comp_03_APS" localSheetId="0">[1]APS!$H$4:$H$30</definedName>
    <definedName name="comp_03_APS" localSheetId="1">[1]APS!$H$4:$H$30</definedName>
    <definedName name="comp_03_APS">APS!$H$4:$H$30</definedName>
    <definedName name="comp_03_APS_dyn">[2]Listes!$C$3:OFFSET([2]Listes!$C$3,COUNTA([2]Listes!$C$1:$C$65536)-2,0)</definedName>
    <definedName name="comp_03_dyn">[2]Listes!$C$3:OFFSET([2]Listes!$C$3,COUNTA([2]Listes!$C$1:$C$65536)-2,0)</definedName>
    <definedName name="comp_04" localSheetId="0">[1]APS!$D$4:$D$11</definedName>
    <definedName name="comp_04" localSheetId="1">[1]APS!$D$4:$D$11</definedName>
    <definedName name="comp_04">APS!$D$4:$D$12</definedName>
    <definedName name="comp_04_APS" localSheetId="0">[1]APS!$I$4:$I$30</definedName>
    <definedName name="comp_04_APS" localSheetId="1">[1]APS!$I$4:$I$30</definedName>
    <definedName name="comp_04_APS">APS!$I$4:$I$30</definedName>
    <definedName name="comp_04_APS_dyn">[2]Listes!$D$3:OFFSET([2]Listes!$D$3,COUNTA([2]Listes!$D$1:$D$65536)-2,0)</definedName>
    <definedName name="comp_04_dyn">[2]Listes!$D$3:OFFSET([2]Listes!$D$3,COUNTA([2]Listes!$D$1:$D$65536)-2,0)</definedName>
    <definedName name="comp1" localSheetId="0">'[1]CYCLE 2'!$C$24:$I$24</definedName>
    <definedName name="comp1" localSheetId="1">'[1]CYCLE 2'!$C$24:$I$24</definedName>
    <definedName name="comp1">'CYCLE 2'!$C$25:$I$25</definedName>
    <definedName name="comp2" localSheetId="0">'[1]CYCLE 2'!$C$25:$I$25</definedName>
    <definedName name="comp2" localSheetId="1">'[1]CYCLE 2'!$C$25:$I$25</definedName>
    <definedName name="comp2">'CYCLE 2'!$C$26:$I$26</definedName>
    <definedName name="comp3" localSheetId="0">'[1]CYCLE 2'!$C$26:$I$26</definedName>
    <definedName name="comp3" localSheetId="1">'[1]CYCLE 2'!$C$26:$I$26</definedName>
    <definedName name="comp3">'CYCLE 2'!$C$27:$I$27</definedName>
    <definedName name="comp4" localSheetId="0">'[1]CYCLE 2'!$C$27:$I$27</definedName>
    <definedName name="comp4" localSheetId="1">'[1]CYCLE 2'!$C$27:$I$27</definedName>
    <definedName name="comp4">'CYCLE 2'!$C$28:$I$28</definedName>
    <definedName name="cycles">Événements!$N$42:$N$48</definedName>
    <definedName name="ecole" localSheetId="0">[1]Événements!$B$4</definedName>
    <definedName name="ecole" localSheetId="1">[1]Événements!$B$4</definedName>
    <definedName name="ecole">Événements!$B$4</definedName>
    <definedName name="ecole_ec" localSheetId="0">[1]Événements!$N$50:$N$51</definedName>
    <definedName name="ecole_ec" localSheetId="1">[1]Événements!$N$50:$N$51</definedName>
    <definedName name="ecole_ec">Événements!$N$50:$N$51</definedName>
    <definedName name="num_comp" localSheetId="0">[1]Événements!$N$3:$N$8</definedName>
    <definedName name="num_comp" localSheetId="1">[1]Événements!$N$3:$N$8</definedName>
    <definedName name="num_comp">Événements!$N$3:$N$8</definedName>
    <definedName name="pers">'CYCLE 2'!$C$7:$I$13</definedName>
    <definedName name="_xlnm.Print_Area" localSheetId="4">'CYCLE 2'!$A$1:$I$20</definedName>
    <definedName name="_xlnm.Print_Area" localSheetId="1">Préambule!$A$1:$E$76</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O7" i="47" l="1"/>
  <c r="O8" i="47"/>
  <c r="O9" i="47"/>
  <c r="O10" i="47"/>
  <c r="O11" i="47"/>
  <c r="O12" i="47"/>
  <c r="O13" i="47"/>
  <c r="O14" i="47"/>
  <c r="O15" i="47"/>
  <c r="O16" i="47"/>
  <c r="O17" i="47"/>
  <c r="O18" i="47"/>
  <c r="O19" i="47"/>
  <c r="O20" i="47"/>
  <c r="O21" i="47"/>
  <c r="O22" i="47"/>
  <c r="O23" i="47"/>
  <c r="O24" i="47"/>
  <c r="O25" i="47"/>
  <c r="O26" i="47"/>
  <c r="O27" i="47"/>
  <c r="O28" i="47"/>
  <c r="O29" i="47"/>
  <c r="O30" i="47"/>
  <c r="AB8" i="48"/>
  <c r="AH15" i="48"/>
  <c r="AG15" i="48"/>
  <c r="AF15" i="48"/>
  <c r="AE15" i="48"/>
  <c r="AD15" i="48"/>
  <c r="AC15" i="48"/>
  <c r="O32" i="47"/>
  <c r="O33" i="47"/>
  <c r="O34" i="47"/>
  <c r="O35" i="47"/>
  <c r="O36" i="47"/>
  <c r="O37" i="47"/>
  <c r="O38" i="47"/>
  <c r="O39" i="47"/>
  <c r="O40" i="47"/>
  <c r="O41" i="47"/>
  <c r="O42" i="47"/>
  <c r="O43" i="47"/>
  <c r="O44" i="47"/>
  <c r="O45" i="47"/>
  <c r="O46" i="47"/>
  <c r="O47" i="47"/>
  <c r="O48" i="47"/>
  <c r="O49" i="47"/>
  <c r="O50" i="47"/>
  <c r="O51" i="47"/>
  <c r="O52" i="47"/>
  <c r="O53" i="47"/>
  <c r="O54" i="47"/>
  <c r="O55" i="47"/>
  <c r="O57" i="47"/>
  <c r="O58" i="47"/>
  <c r="O59" i="47"/>
  <c r="O60" i="47"/>
  <c r="O61" i="47"/>
  <c r="O62" i="47"/>
  <c r="O63" i="47"/>
  <c r="O64" i="47"/>
  <c r="O65" i="47"/>
  <c r="O66" i="47"/>
  <c r="O67" i="47"/>
  <c r="O68" i="47"/>
  <c r="O69" i="47"/>
  <c r="O70" i="47"/>
  <c r="O71" i="47"/>
  <c r="O72" i="47"/>
  <c r="O73" i="47"/>
  <c r="O74" i="47"/>
  <c r="O75" i="47"/>
  <c r="O76" i="47"/>
  <c r="O77" i="47"/>
  <c r="O78" i="47"/>
  <c r="O79" i="47"/>
  <c r="O80" i="47"/>
  <c r="AB15" i="48"/>
  <c r="AH14" i="48"/>
  <c r="AG14" i="48"/>
  <c r="AF14" i="48"/>
  <c r="AE14" i="48"/>
  <c r="AD14" i="48"/>
  <c r="AC14" i="48"/>
  <c r="AB14" i="48"/>
  <c r="AH12" i="48"/>
  <c r="AG12" i="48"/>
  <c r="AF12" i="48"/>
  <c r="AE12" i="48"/>
  <c r="AD12" i="48"/>
  <c r="AC12" i="48"/>
  <c r="AB12" i="48"/>
  <c r="AH11" i="48"/>
  <c r="AG11" i="48"/>
  <c r="AF11" i="48"/>
  <c r="AE11" i="48"/>
  <c r="AD11" i="48"/>
  <c r="AC11" i="48"/>
  <c r="AB11" i="48"/>
  <c r="AC9" i="48"/>
  <c r="AD9" i="48"/>
  <c r="AE9" i="48"/>
  <c r="AF9" i="48"/>
  <c r="AG9" i="48"/>
  <c r="AH9" i="48"/>
  <c r="AB9" i="48"/>
  <c r="AC8" i="48"/>
  <c r="AD8" i="48"/>
  <c r="AE8" i="48"/>
  <c r="AF8" i="48"/>
  <c r="AG8" i="48"/>
  <c r="AH8" i="48"/>
  <c r="X8" i="47"/>
  <c r="F19" i="48"/>
  <c r="A1" i="48"/>
  <c r="D1" i="48"/>
  <c r="A7" i="48"/>
  <c r="I1" i="48"/>
  <c r="I28" i="48"/>
  <c r="I27" i="48"/>
  <c r="I26" i="48"/>
  <c r="H28" i="48"/>
  <c r="H27" i="48"/>
  <c r="H26" i="48"/>
  <c r="G28" i="48"/>
  <c r="G27" i="48"/>
  <c r="G26" i="48"/>
  <c r="F28" i="48"/>
  <c r="F27" i="48"/>
  <c r="F26" i="48"/>
  <c r="E28" i="48"/>
  <c r="E27" i="48"/>
  <c r="E26" i="48"/>
  <c r="D28" i="48"/>
  <c r="D27" i="48"/>
  <c r="D26" i="48"/>
  <c r="I25" i="48"/>
  <c r="H25" i="48"/>
  <c r="G25" i="48"/>
  <c r="F25" i="48"/>
  <c r="E25" i="48"/>
  <c r="D25" i="48"/>
  <c r="C25" i="48"/>
  <c r="C28" i="48"/>
  <c r="G4" i="48"/>
  <c r="J28" i="48"/>
  <c r="C27" i="48"/>
  <c r="C26" i="48"/>
  <c r="E4" i="48"/>
  <c r="J26" i="48"/>
  <c r="F4" i="48"/>
  <c r="J27" i="48"/>
  <c r="D6" i="48"/>
  <c r="D24" i="48"/>
  <c r="E6" i="48"/>
  <c r="E24" i="48"/>
  <c r="F6" i="48"/>
  <c r="F24" i="48"/>
  <c r="G6" i="48"/>
  <c r="G24" i="48"/>
  <c r="H6" i="48"/>
  <c r="H24" i="48"/>
  <c r="I6" i="48"/>
  <c r="I24" i="48"/>
  <c r="C6" i="48"/>
  <c r="C24" i="48"/>
  <c r="I19" i="48"/>
  <c r="H19" i="48"/>
  <c r="G19" i="48"/>
  <c r="E19" i="48"/>
  <c r="D19" i="48"/>
  <c r="C19" i="48"/>
  <c r="I18" i="48"/>
  <c r="H18" i="48"/>
  <c r="G18" i="48"/>
  <c r="F18" i="48"/>
  <c r="E18" i="48"/>
  <c r="D18" i="48"/>
  <c r="C18" i="48"/>
  <c r="I17" i="48"/>
  <c r="H17" i="48"/>
  <c r="G17" i="48"/>
  <c r="F17" i="48"/>
  <c r="E17" i="48"/>
  <c r="D17" i="48"/>
  <c r="C17" i="48"/>
  <c r="D4" i="48"/>
  <c r="J25" i="48"/>
</calcChain>
</file>

<file path=xl/comments1.xml><?xml version="1.0" encoding="utf-8"?>
<comments xmlns="http://schemas.openxmlformats.org/spreadsheetml/2006/main">
  <authors>
    <author>HOKULEA</author>
  </authors>
  <commentList>
    <comment ref="B17" authorId="0">
      <text>
        <r>
          <rPr>
            <b/>
            <sz val="9"/>
            <color indexed="81"/>
            <rFont val="Tahoma"/>
            <family val="2"/>
          </rPr>
          <t xml:space="preserve">Rencontre Ecole
</t>
        </r>
      </text>
    </comment>
    <comment ref="B18" authorId="0">
      <text>
        <r>
          <rPr>
            <b/>
            <sz val="9"/>
            <color indexed="81"/>
            <rFont val="Tahoma"/>
            <family val="2"/>
          </rPr>
          <t xml:space="preserve">Action spécifique de criconscription
</t>
        </r>
      </text>
    </comment>
    <comment ref="B19" authorId="0">
      <text>
        <r>
          <rPr>
            <b/>
            <sz val="9"/>
            <color indexed="81"/>
            <rFont val="Tahoma"/>
            <family val="2"/>
          </rPr>
          <t xml:space="preserve">Rencontre territoriale
</t>
        </r>
      </text>
    </comment>
  </commentList>
</comments>
</file>

<file path=xl/sharedStrings.xml><?xml version="1.0" encoding="utf-8"?>
<sst xmlns="http://schemas.openxmlformats.org/spreadsheetml/2006/main" count="341" uniqueCount="214">
  <si>
    <t>H1</t>
  </si>
  <si>
    <t>H2</t>
  </si>
  <si>
    <t>H3</t>
  </si>
  <si>
    <t>Activités d'orientation</t>
  </si>
  <si>
    <t>Jeux de lutte</t>
  </si>
  <si>
    <t>Jeux d'oppostion</t>
  </si>
  <si>
    <t>Parcours aménagés</t>
  </si>
  <si>
    <t>Jeux de raquettes</t>
  </si>
  <si>
    <t>Saut en longueur</t>
  </si>
  <si>
    <t>Pétanque</t>
  </si>
  <si>
    <t>Saut en hauteur</t>
  </si>
  <si>
    <t>Kayak</t>
  </si>
  <si>
    <t>Football</t>
  </si>
  <si>
    <t>Futsal</t>
  </si>
  <si>
    <t>Volley-ball</t>
  </si>
  <si>
    <t>Basket-ball</t>
  </si>
  <si>
    <t>Rugby</t>
  </si>
  <si>
    <t>Ultimate</t>
  </si>
  <si>
    <t>Expression corporelle</t>
  </si>
  <si>
    <t>RT</t>
  </si>
  <si>
    <t>RE</t>
  </si>
  <si>
    <t>Trottinette</t>
  </si>
  <si>
    <t>Rollers</t>
  </si>
  <si>
    <t>Lancer de précision, en distance…</t>
  </si>
  <si>
    <t>skate-board</t>
  </si>
  <si>
    <t>Tricycle</t>
  </si>
  <si>
    <t xml:space="preserve">Course en durée </t>
  </si>
  <si>
    <t>Course de vitesse</t>
  </si>
  <si>
    <t>Saut en contrebas (maternelle)</t>
  </si>
  <si>
    <t>Vélo</t>
  </si>
  <si>
    <t>RC</t>
  </si>
  <si>
    <t>Acrosport</t>
  </si>
  <si>
    <t>Natation synchronisée</t>
  </si>
  <si>
    <t>Natation (apprentissage et randonnées aquatiques)</t>
  </si>
  <si>
    <t>Mimes</t>
  </si>
  <si>
    <t>Danse d'expression</t>
  </si>
  <si>
    <t>Gymnastique Rythmique et Sportive</t>
  </si>
  <si>
    <t>Natation (longueurs chronométrées)</t>
  </si>
  <si>
    <t>Voile</t>
  </si>
  <si>
    <t>Jeux collectifs avec ballon (ballon capitaine ...)</t>
  </si>
  <si>
    <t>Jeux collectifs sans ballon (déménageurs, …)</t>
  </si>
  <si>
    <t>Année scolaire</t>
  </si>
  <si>
    <t>Course de relais</t>
  </si>
  <si>
    <t>Judo</t>
  </si>
  <si>
    <t>Course avec obstacles</t>
  </si>
  <si>
    <t>Multi-Sauts</t>
  </si>
  <si>
    <t>Just Play</t>
  </si>
  <si>
    <t>Surf</t>
  </si>
  <si>
    <t>Plongée</t>
  </si>
  <si>
    <t>Jeux traditionnels</t>
  </si>
  <si>
    <t>Jeux traditionnels : huti taura, 'ou'a pute, ohi 'ofai…</t>
  </si>
  <si>
    <t>Jeux traditionnels : patia fa, timau ra'au…</t>
  </si>
  <si>
    <t>Jeux traditionnels : Fai (jeux de ficelles), rere (danse avec bâtons)</t>
  </si>
  <si>
    <t>Rore (échasses)</t>
  </si>
  <si>
    <t>Va'a (pirogue)</t>
  </si>
  <si>
    <t>FICHE GUIDE</t>
  </si>
  <si>
    <t>b.Saisir manuellement le code.</t>
  </si>
  <si>
    <t>a. cliquer sur une cellule puis sur la petite flèche pour sélectionner un code (1, 2 3 ou 4).</t>
  </si>
  <si>
    <t xml:space="preserve"> </t>
  </si>
  <si>
    <t>Rencontre Territoriale</t>
  </si>
  <si>
    <t>Actions spécifiques de Circonscription</t>
  </si>
  <si>
    <t>Escalade</t>
  </si>
  <si>
    <t>Num_comp</t>
  </si>
  <si>
    <t>Marche</t>
  </si>
  <si>
    <t>Randonnée</t>
  </si>
  <si>
    <t>Activités athlétiques</t>
  </si>
  <si>
    <t>Handball</t>
  </si>
  <si>
    <t>Ciconscription</t>
  </si>
  <si>
    <t>Nom de la Classe</t>
  </si>
  <si>
    <t>Cycle</t>
  </si>
  <si>
    <t>* CLASSES *</t>
  </si>
  <si>
    <t>SP</t>
  </si>
  <si>
    <t>SM</t>
  </si>
  <si>
    <t>SG</t>
  </si>
  <si>
    <t>SP/SM</t>
  </si>
  <si>
    <t>SM/SG</t>
  </si>
  <si>
    <t>SP/SM/SG</t>
  </si>
  <si>
    <t>Pour information la synthèse périodique</t>
  </si>
  <si>
    <t>Niveau</t>
  </si>
  <si>
    <t>M1</t>
  </si>
  <si>
    <t>M2</t>
  </si>
  <si>
    <t>M3</t>
  </si>
  <si>
    <t>M1/2</t>
  </si>
  <si>
    <t>M2/3</t>
  </si>
  <si>
    <t>M123</t>
  </si>
  <si>
    <t>Danses collectives</t>
  </si>
  <si>
    <t>Danses traditionnelles</t>
  </si>
  <si>
    <t>@</t>
  </si>
  <si>
    <t>* CYCLES *</t>
  </si>
  <si>
    <t>Unihoc</t>
  </si>
  <si>
    <t>Kin-ball</t>
  </si>
  <si>
    <t>Pour remplir le tableau, plusieurs solutions :</t>
  </si>
  <si>
    <t>Cet outil permet d'obtenir rapidement une programmation annuelle en EPS.</t>
  </si>
  <si>
    <r>
      <t>NB : Des cellules contenant le caractère "</t>
    </r>
    <r>
      <rPr>
        <b/>
        <i/>
        <sz val="11"/>
        <color rgb="FFFF0000"/>
        <rFont val="Times New Roman"/>
        <family val="1"/>
      </rPr>
      <t>@</t>
    </r>
    <r>
      <rPr>
        <b/>
        <i/>
        <sz val="11"/>
        <color theme="1"/>
        <rFont val="Times New Roman"/>
        <family val="1"/>
      </rPr>
      <t>" vous aideront dans la saisie.</t>
    </r>
  </si>
  <si>
    <t>puis valider en utilisant les touches " CTRL + ENTREE ". Sur Mac (CMD + ENTREE)</t>
  </si>
  <si>
    <t>c. Sélectionner plusieurs cellules en maintenant la touche " CTRL " enfoncée, saisir le code</t>
  </si>
  <si>
    <r>
      <rPr>
        <b/>
        <sz val="14"/>
        <color rgb="FFFF0000"/>
        <rFont val="Times New Roman"/>
        <family val="1"/>
      </rPr>
      <t>@</t>
    </r>
    <r>
      <rPr>
        <sz val="12"/>
        <rFont val="Times New Roman"/>
        <family val="1"/>
      </rPr>
      <t>ide à la saisie</t>
    </r>
  </si>
  <si>
    <t>*Ecole *</t>
  </si>
  <si>
    <t>Classe Nom</t>
  </si>
  <si>
    <t>2015-16</t>
  </si>
  <si>
    <t>2017-18</t>
  </si>
  <si>
    <t>2018-19</t>
  </si>
  <si>
    <t>2019-20</t>
  </si>
  <si>
    <t>2016-17</t>
  </si>
  <si>
    <t>Annee scol</t>
  </si>
  <si>
    <t>Renseigner les cellules en jaune.</t>
  </si>
  <si>
    <t>Renseigner les cellles en jaune</t>
  </si>
  <si>
    <r>
      <t xml:space="preserve">Champs d'Apprentissage 1
</t>
    </r>
    <r>
      <rPr>
        <sz val="10"/>
        <rFont val="Times New Roman"/>
        <family val="1"/>
      </rPr>
      <t>Produire une performance 
optimale, mesurable à une échéance donnée.</t>
    </r>
  </si>
  <si>
    <r>
      <t xml:space="preserve">Champs d'Apprentissage 2
</t>
    </r>
    <r>
      <rPr>
        <sz val="10"/>
        <rFont val="Times New Roman"/>
        <family val="1"/>
      </rPr>
      <t>Adapter ses déplacements à des environnements variés</t>
    </r>
  </si>
  <si>
    <r>
      <t xml:space="preserve">Champs d'Apprentissage 3
</t>
    </r>
    <r>
      <rPr>
        <sz val="10"/>
        <rFont val="Times New Roman"/>
        <family val="1"/>
      </rPr>
      <t>S’exprimer devant les autres par une prestation artistique et/ou acrobatique</t>
    </r>
  </si>
  <si>
    <r>
      <t xml:space="preserve">Champs d'Apprentissage 4
</t>
    </r>
    <r>
      <rPr>
        <sz val="10"/>
        <rFont val="Times New Roman"/>
        <family val="1"/>
      </rPr>
      <t>Conduire et maitriser un affrontement collectif ou interindividuel</t>
    </r>
  </si>
  <si>
    <t>^</t>
  </si>
  <si>
    <t>APS</t>
  </si>
  <si>
    <t>ATTENDUS DE FIN DE CYCLE EN FONCTION DES CHAMPS D'APPRENTISSAGE</t>
  </si>
  <si>
    <t xml:space="preserve">* Ch.App_1 *
</t>
  </si>
  <si>
    <t xml:space="preserve">* Ch.App_2 *
</t>
  </si>
  <si>
    <t xml:space="preserve">* Ch.App_3 *
</t>
  </si>
  <si>
    <t xml:space="preserve">* Ch.App_4 *
</t>
  </si>
  <si>
    <t>Ch.App.1</t>
  </si>
  <si>
    <t>Ch.App.2</t>
  </si>
  <si>
    <t>Ch.App.3</t>
  </si>
  <si>
    <t>Ch.App.4</t>
  </si>
  <si>
    <t xml:space="preserve">* Ch.App_01_APS *
</t>
  </si>
  <si>
    <t>* Ch.App_02_APS *</t>
  </si>
  <si>
    <t xml:space="preserve">* Ch.App_03_APS *
</t>
  </si>
  <si>
    <t xml:space="preserve">* Ch.App_04_APS *
</t>
  </si>
  <si>
    <t>3a. les champs d'apprentissage d'abord</t>
  </si>
  <si>
    <t>3b. les attendus de fin de cycle ensuite</t>
  </si>
  <si>
    <t>3c. les activités en dernier</t>
  </si>
  <si>
    <t xml:space="preserve"> un aperçu de répartition en fonction des 4 champs d'apprenstissage en EPS.</t>
  </si>
  <si>
    <t>Réaliser des efforts et enchainer plusieurs actions motrices dans différentes familles pour aller plus
vite, plus longtemps, plus haut, plus loin</t>
  </si>
  <si>
    <t>Combiner une course un saut un lancer pour faire la meilleure performance cumulée</t>
  </si>
  <si>
    <t>Mesurer et quantifier les performances, les enregistrer, les comparer, les classer, les traduire en représentations
graphiques</t>
  </si>
  <si>
    <t>Assumer les rôles de chronométreur et d’observateur</t>
  </si>
  <si>
    <t>Réaliser, seul ou à plusieurs, un parcours dans plusieurs environnements inhabituels, en milieu
naturel aménagé ou artificiel</t>
  </si>
  <si>
    <t>Connaitre et respecter les règles de sécurité qui s’appliquent à chaque environnement</t>
  </si>
  <si>
    <t>Identifier la personne responsable à alerter ou la procédure en cas de problème</t>
  </si>
  <si>
    <t>Valider l’attestation scolaire du savoir nager (ASSN), conformément à l’arrêté du 9 juillet 2015</t>
  </si>
  <si>
    <t>Réaliser en petits groupes 2 séquences : une à visée acrobatique destinée à être jugée, une autre à
visée artistique destinée à être appréciée et à émouvoir.</t>
  </si>
  <si>
    <t>Savoir filmer une prestation pour la revoir et la faire évoluer</t>
  </si>
  <si>
    <t>Respecter les prestations des autres et accepter de se produire devant les autres</t>
  </si>
  <si>
    <t>S’organiser tactiquement pour gagner le duel ou le match en identifiant les situations favorables de
marque</t>
  </si>
  <si>
    <t>Maintenir un engagement moteur efficace sur tout le temps de jeu prévu</t>
  </si>
  <si>
    <t>Respecter les partenaires, les adversaires et l’arbitre</t>
  </si>
  <si>
    <t>Assurer différents rôles sociaux (joueur, arbitre, observateur) inhérents à l’activité et à l’organisation
de la classe</t>
  </si>
  <si>
    <t>Accepter le résultat de la rencontre et être capable de le commenter</t>
  </si>
  <si>
    <t>CYCLE</t>
  </si>
  <si>
    <t>CHAMPS D'APPRENTISSAGE et Repères de progressivité</t>
  </si>
  <si>
    <t>Compétences travaillées pendant le cycle</t>
  </si>
  <si>
    <t>Produire une performance maximale,
mesurée à une échéance donnée</t>
  </si>
  <si>
    <t>Adapter ses déplacements à des environnements variés
Attendus de</t>
  </si>
  <si>
    <t>S’exprimer devant les autres par une
prestation artistique et/ou acrobatique</t>
  </si>
  <si>
    <t>Conduire et maitriser un affrontement
collectif ou interindividuel</t>
  </si>
  <si>
    <t>APS EN FONCTION DES CHAMPS D'APPRENTISSAGE</t>
  </si>
  <si>
    <t>L'idéal serait d'arriver à un équilibre de ces pourcentages.</t>
  </si>
  <si>
    <t>École</t>
  </si>
  <si>
    <t>PÉRIODE 1</t>
  </si>
  <si>
    <t>PÉRIODE 2</t>
  </si>
  <si>
    <t>PÉRIODE 3</t>
  </si>
  <si>
    <t>PÉRIODE 4</t>
  </si>
  <si>
    <t>PÉRIODE 5</t>
  </si>
  <si>
    <t>PÉRIODE 6</t>
  </si>
  <si>
    <t>PÉRIODE 7</t>
  </si>
  <si>
    <t>Rencontre École</t>
  </si>
  <si>
    <t>ÉVÉNEMENTS :  Rencontres Ecole, Circonscription, Territoriale</t>
  </si>
  <si>
    <t>5 COMPÉTENCES GÉNÉRALES QUI S'EXPRIMENT DANS 4 CHAMPS d'APPRENTISSAGE</t>
  </si>
  <si>
    <r>
      <rPr>
        <u/>
        <sz val="11"/>
        <color theme="1"/>
        <rFont val="Calibri"/>
        <family val="2"/>
        <scheme val="minor"/>
      </rPr>
      <t>DOMAINE de COMPÉTENCE 1</t>
    </r>
    <r>
      <rPr>
        <sz val="11"/>
        <color theme="1"/>
        <rFont val="Calibri"/>
        <family val="2"/>
        <scheme val="minor"/>
      </rPr>
      <t xml:space="preserve"> : </t>
    </r>
    <r>
      <rPr>
        <b/>
        <sz val="11"/>
        <color theme="1"/>
        <rFont val="Calibri"/>
        <family val="2"/>
        <scheme val="minor"/>
      </rPr>
      <t>Développer sa motricité et construire un langage du corps</t>
    </r>
  </si>
  <si>
    <r>
      <rPr>
        <u/>
        <sz val="11"/>
        <color theme="1"/>
        <rFont val="Calibri"/>
        <family val="2"/>
        <scheme val="minor"/>
      </rPr>
      <t>DOMAINE de COMPÉTENCE 2</t>
    </r>
    <r>
      <rPr>
        <sz val="11"/>
        <color theme="1"/>
        <rFont val="Calibri"/>
        <family val="2"/>
        <scheme val="minor"/>
      </rPr>
      <t xml:space="preserve"> : </t>
    </r>
    <r>
      <rPr>
        <b/>
        <sz val="11"/>
        <color theme="1"/>
        <rFont val="Calibri"/>
        <family val="2"/>
        <scheme val="minor"/>
      </rPr>
      <t>S’approprier seul ou à plusieurs par la pratique, les méthodes et outils pour apprendre</t>
    </r>
  </si>
  <si>
    <r>
      <rPr>
        <u/>
        <sz val="11"/>
        <color theme="1"/>
        <rFont val="Calibri"/>
        <family val="2"/>
        <scheme val="minor"/>
      </rPr>
      <t>DOMAINE de COMPÉTENCE 4</t>
    </r>
    <r>
      <rPr>
        <sz val="11"/>
        <color theme="1"/>
        <rFont val="Calibri"/>
        <family val="2"/>
        <scheme val="minor"/>
      </rPr>
      <t xml:space="preserve"> : </t>
    </r>
    <r>
      <rPr>
        <b/>
        <sz val="11"/>
        <color theme="1"/>
        <rFont val="Calibri"/>
        <family val="2"/>
        <scheme val="minor"/>
      </rPr>
      <t>Apprendre à entretenir sa santé par une activité physique régulière</t>
    </r>
  </si>
  <si>
    <r>
      <rPr>
        <u/>
        <sz val="11"/>
        <color theme="1"/>
        <rFont val="Calibri"/>
        <family val="2"/>
        <scheme val="minor"/>
      </rPr>
      <t>DOMAINE de COMPÉTENCE 5</t>
    </r>
    <r>
      <rPr>
        <sz val="11"/>
        <color theme="1"/>
        <rFont val="Calibri"/>
        <family val="2"/>
        <scheme val="minor"/>
      </rPr>
      <t xml:space="preserve"> : </t>
    </r>
    <r>
      <rPr>
        <b/>
        <sz val="11"/>
        <color theme="1"/>
        <rFont val="Calibri"/>
        <family val="2"/>
        <scheme val="minor"/>
      </rPr>
      <t>S’approprier une culture physique sportive et artistique.</t>
    </r>
  </si>
  <si>
    <t>1. Renseigner les cellules jaunes de l'onglet " Événement ".</t>
  </si>
  <si>
    <t>Champs d'Apprentissage 1</t>
  </si>
  <si>
    <t>Champs d'Apprentissage 2</t>
  </si>
  <si>
    <t>Champs d'Apprentissage 3</t>
  </si>
  <si>
    <t>Champs d'Apprentissage 4</t>
  </si>
  <si>
    <t>4. Le tableau de synthèse annuelle et le graphique (en camembert, à droite) dresseront</t>
  </si>
  <si>
    <t>P1</t>
  </si>
  <si>
    <t>P2</t>
  </si>
  <si>
    <t>P3</t>
  </si>
  <si>
    <t>P4</t>
  </si>
  <si>
    <t>P5</t>
  </si>
  <si>
    <t>P6</t>
  </si>
  <si>
    <t>P7</t>
  </si>
  <si>
    <t>NE PAS EFFACER
mise en forme conditionnel</t>
  </si>
  <si>
    <t xml:space="preserve">* Ch.App_02_APS *
</t>
  </si>
  <si>
    <t>Aide à la saisie</t>
  </si>
  <si>
    <t>Arrêté n° 1026 CM du 27 juillet 2016 fixant les programmes Cycle1, Cycle 2 et Cycle 3</t>
  </si>
  <si>
    <t>de l'école primaire et du collège de Polynésie française.</t>
  </si>
  <si>
    <t>Rencontres Inter-Degrés</t>
  </si>
  <si>
    <t>cross polynesie 1/12</t>
  </si>
  <si>
    <t>2.  Onglet "CYCLE 2" :  Renseigner le niveau, et le nom de la classe</t>
  </si>
  <si>
    <r>
      <t xml:space="preserve">3.  Renseigner le tableau : </t>
    </r>
    <r>
      <rPr>
        <i/>
        <sz val="11"/>
        <color theme="1"/>
        <rFont val="Times New Roman"/>
        <family val="1"/>
      </rPr>
      <t>(Respecter scrupuleusement l'ordre ci-dessous)</t>
    </r>
  </si>
  <si>
    <t>Programmes d'enseignement du Cycle 2 ou Cycle des apprentissages fondamentaux</t>
  </si>
  <si>
    <r>
      <rPr>
        <u/>
        <sz val="11"/>
        <color theme="1"/>
        <rFont val="Calibri"/>
        <family val="2"/>
        <scheme val="minor"/>
      </rPr>
      <t>DOMAINE de COMPÉTENCE</t>
    </r>
    <r>
      <rPr>
        <sz val="11"/>
        <color theme="1"/>
        <rFont val="Calibri"/>
        <family val="2"/>
        <scheme val="minor"/>
      </rPr>
      <t xml:space="preserve"> : </t>
    </r>
    <r>
      <rPr>
        <b/>
        <sz val="11"/>
        <color theme="1"/>
        <rFont val="Calibri"/>
        <family val="2"/>
        <scheme val="minor"/>
      </rPr>
      <t>Partager des règles, assumer des rôles et des responsabilités pour apprendre à vivre ensemble</t>
    </r>
  </si>
  <si>
    <t>ATTENDUS EN FIN DE CYCLE 2</t>
  </si>
  <si>
    <t>Quelle que soit l’activité athlétique, l’enjeu est de confronter les élèves à une performance qu’ils peuvent évaluer. 
Ils doivent, tout au long du cycle, en mobilisant toutes leurs ressources, agir sur des éléments de leur motricité spontanée pour en améliorer la performance.</t>
  </si>
  <si>
    <t>» Courir, sauter, lancer à des intensités et des durées variables dans des contextes adaptés.
»» Savoir différencier : courir vite et courir longtemps / lancer loin et lancer précis / sauter haut et sauter loin.
»» » Accepter de viser une performance mesurée et de se confronter aux autres.
»» »»  Remplir quelques rôles spécifiques.</t>
  </si>
  <si>
    <t>- Transformer sa motricité spontanée pour maitriser les actions motrices ; courir, sauter, lancer.
- Utiliser sa main d’adresse et son pied d’appel et construire une adresse gestuelle et corporelle bilatérale.
-  Mobiliser de façon optimale ses ressources pour produire des efforts à des intensités variables.
-  Pendant l’action, prendre des repères extérieurs à son corps pour percevoir : espace, temps, durée et effort.
-  les règles de sécurité édictées par le professeur.</t>
  </si>
  <si>
    <t>En natation, les activités proposées permettent de passer de réponses motrices naturelles (découvrir
le milieu, y évoluer en confiance) à des formes plus élaborées (flotter, se repérer) et plus techniques
(se déplacer). L’objectif est de passer d’un équilibre vertical à un équilibre horizontal de nageur, d’une
respiration réflexe à une respiration adaptée, puis passer d’une propulsion essentiellement basée sur
les jambes à une propulsion essentiellement basée sur les bras.
Tout au long du cycle les activités d’orientation doivent se dérouler dans des espaces de plus en plus
vastes et de moins en moins connus ; les déplacements doivent, au fur et à mesure, de l’âge demander
l’utilisation de codes de plus en plus symboliques. Au fur et à mesure du cycle, la maitrise des engins
doit amener les élèves à se déplacer dans des milieux de moins en moins protégés et de plus en plus
difficiles.</t>
  </si>
  <si>
    <t>» Se déplacer dans l’eau sur une quinzaine de mètres sans appui et après un temps d’immersion.
»» Réaliser un parcours en adaptant ses déplacements à un environnement inhabituel. L’espace est aménagé et sécurisé.
»» » Respecter les règles de sécurité qui s’appliquent.</t>
  </si>
  <si>
    <t>- Transformer sa motricité spontanée pour maitriser les actions motrices.
- S’engager sans appréhension pour se déplacer dans différents environnements.
- Lire le milieu et adapter ses déplacements à ses contraintes.
- Respecter les règles essentielles de sécurité.
- Reconnaitre une situation à risque.</t>
  </si>
  <si>
    <t>Les activités expressives, artistiques, esthétiques ou acrobatiques proposées présentent une progressivité en termes de longueur, de difficultés d’exécution.
Les élèves évoluent au cours du cycle en montrant une pratique de plus en plus élaborée, en passant progressivement de l’exécutant à la
composition et à la chorégraphie simple. 
Lors des activités gymniques, ils réalisent des actions de plus en plus tournées et renversées, de plus en plus aériennes, de plus en plus manuelles, de plus en
plus coordonnées. Ils réalisent progressivement des actions « acrobatiques » mettant en jeu l’équilibre (recherche d’exploits) et pouvant revêtir un caractère esthétique.</t>
  </si>
  <si>
    <t>» Mobiliser le pouvoir expressif du corps, en reproduisant une séquence simple d’actions apprise ou en présentant une action inventée.
»» S’adapter au rythme, mémoriser des pas, des figures, des éléments et des enchainements pour réaliser des actions individuelles et collectives.</t>
  </si>
  <si>
    <t>- S’exposer aux autres : s’engager avec facilité dans des situations d’expression personnelle sans crainte de se montrer.
- Exploiter le pouvoir expressif du corps en transformant sa motricité et en construisant un répertoire d’actions nouvelles à visée esthétique.
- S’engager en sécurité dans des situations acrobatiques en construisant de nouveaux pouvoirs moteurs.
- Synchroniser ses actions avec celles de partenaires.</t>
  </si>
  <si>
    <t>Tout au long du cycle, la pratique d’activités collectives doit amener les élèves à se reconnaitre comme attaquant ou défenseur, développer des stratégies, identifier et remplir des rôles et des statuts
différents dans les jeux vécus et respecter les règles. 
Au cours du cycle les élèves affrontent seuls un adversaire afin d’obtenir le gain du jeu, de développer des stratégies comme attaquant ou comme défenseur
et de comprendre qu’il faut attaquer tout en se défendant (réversibilité des situations vécues).</t>
  </si>
  <si>
    <r>
      <rPr>
        <u/>
        <sz val="11"/>
        <color theme="1"/>
        <rFont val="Calibri"/>
        <family val="2"/>
        <scheme val="minor"/>
      </rPr>
      <t>* dans des situations aménagées et très variées *</t>
    </r>
    <r>
      <rPr>
        <b/>
        <sz val="11"/>
        <color theme="1"/>
        <rFont val="Calibri"/>
        <family val="2"/>
        <scheme val="minor"/>
      </rPr>
      <t xml:space="preserve">
» s’engager dans un affrontement individuel ou collectif en respectant les règles du jeu ;
»» contrôler son engagement moteur et affectif pour réussir des actions simples ;
»» » connaitre le but du jeu ;
»» » » reconnaitre ses partenaires et ses adversaires.</t>
    </r>
  </si>
  <si>
    <t>- Rechercher le gain du jeu, de la rencontre.
- Comprendre le but du jeu et orienter ses actions vers la cible.
- Accepter l’opposition et la coopération.
- S’adapter aux actions d’un adversaire.
- Coordonner des actions motrices simples.
- S’informer, prendre des repères pour agir seul ou avec les autres.
- Respecter les règles essentielles de jeu et de sécurité.</t>
  </si>
  <si>
    <t>CP</t>
  </si>
  <si>
    <t>CE1</t>
  </si>
  <si>
    <t>CE2</t>
  </si>
  <si>
    <t>CP/CE1</t>
  </si>
  <si>
    <t>CE1/CE2</t>
  </si>
  <si>
    <t>CP/CE1/CE2</t>
  </si>
  <si>
    <t>CP/CE2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</si>
</sst>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Ch_Apprentissage_&quot;0"/>
  </numFmts>
  <fonts count="46" x14ac:knownFonts="1">
    <font>
      <sz val="11"/>
      <color theme="1"/>
      <name val="Calibri"/>
      <family val="2"/>
      <scheme val="minor"/>
    </font>
    <font>
      <b/>
      <sz val="9"/>
      <color indexed="81"/>
      <name val="Tahoma"/>
      <family val="2"/>
    </font>
    <font>
      <b/>
      <sz val="10"/>
      <name val="Times New Roman"/>
      <family val="1"/>
    </font>
    <font>
      <sz val="10"/>
      <name val="Times New Roman"/>
      <family val="1"/>
    </font>
    <font>
      <sz val="12"/>
      <name val="Times New Roman"/>
      <family val="1"/>
    </font>
    <font>
      <b/>
      <sz val="12"/>
      <name val="Times New Roman"/>
      <family val="1"/>
    </font>
    <font>
      <sz val="12"/>
      <name val="Cooper Black"/>
      <family val="1"/>
    </font>
    <font>
      <i/>
      <sz val="12"/>
      <name val="Times New Roman"/>
      <family val="1"/>
    </font>
    <font>
      <sz val="9"/>
      <name val="Cooper Black"/>
      <family val="1"/>
    </font>
    <font>
      <b/>
      <u/>
      <sz val="10"/>
      <name val="Times New Roman"/>
      <family val="1"/>
    </font>
    <font>
      <sz val="10"/>
      <color theme="1"/>
      <name val="Times New Roman"/>
      <family val="1"/>
    </font>
    <font>
      <b/>
      <sz val="10"/>
      <color theme="1"/>
      <name val="Times New Roman"/>
      <family val="1"/>
    </font>
    <font>
      <sz val="10"/>
      <color theme="1"/>
      <name val="Cooper Black"/>
      <family val="1"/>
    </font>
    <font>
      <sz val="11"/>
      <color theme="1"/>
      <name val="Times New Roman"/>
      <family val="1"/>
    </font>
    <font>
      <b/>
      <sz val="11"/>
      <color theme="1"/>
      <name val="Times New Roman"/>
      <family val="1"/>
    </font>
    <font>
      <i/>
      <sz val="11"/>
      <color theme="1"/>
      <name val="Times New Roman"/>
      <family val="1"/>
    </font>
    <font>
      <i/>
      <u/>
      <sz val="11"/>
      <color theme="1"/>
      <name val="Times New Roman"/>
      <family val="1"/>
    </font>
    <font>
      <b/>
      <u/>
      <sz val="11"/>
      <color rgb="FF0000FF"/>
      <name val="Times New Roman"/>
      <family val="1"/>
    </font>
    <font>
      <b/>
      <sz val="10"/>
      <color rgb="FFFF0000"/>
      <name val="Times New Roman"/>
      <family val="1"/>
    </font>
    <font>
      <b/>
      <sz val="10"/>
      <color rgb="FF0000FF"/>
      <name val="Times New Roman"/>
      <family val="1"/>
    </font>
    <font>
      <sz val="12"/>
      <color rgb="FFFF0000"/>
      <name val="Times New Roman"/>
      <family val="1"/>
    </font>
    <font>
      <b/>
      <u/>
      <sz val="10"/>
      <color theme="1"/>
      <name val="Times New Roman"/>
      <family val="1"/>
    </font>
    <font>
      <b/>
      <i/>
      <sz val="11"/>
      <color theme="1"/>
      <name val="Times New Roman"/>
      <family val="1"/>
    </font>
    <font>
      <b/>
      <i/>
      <sz val="11"/>
      <color rgb="FFFF0000"/>
      <name val="Times New Roman"/>
      <family val="1"/>
    </font>
    <font>
      <b/>
      <i/>
      <sz val="18"/>
      <color rgb="FFFF0000"/>
      <name val="Times New Roman"/>
      <family val="1"/>
    </font>
    <font>
      <sz val="12"/>
      <color rgb="FFFF0000"/>
      <name val="Times New Roman"/>
      <family val="1"/>
    </font>
    <font>
      <b/>
      <sz val="14"/>
      <color rgb="FFFF0000"/>
      <name val="Times New Roman"/>
      <family val="1"/>
    </font>
    <font>
      <sz val="10"/>
      <color rgb="FFFF0000"/>
      <name val="Times New Roman"/>
      <family val="1"/>
    </font>
    <font>
      <b/>
      <sz val="11"/>
      <color theme="1"/>
      <name val="Calibri"/>
      <family val="2"/>
      <scheme val="minor"/>
    </font>
    <font>
      <b/>
      <sz val="12"/>
      <color theme="1"/>
      <name val="Calibri"/>
      <family val="2"/>
      <scheme val="minor"/>
    </font>
    <font>
      <b/>
      <u/>
      <sz val="11"/>
      <color theme="1"/>
      <name val="Calibri"/>
      <family val="2"/>
      <scheme val="minor"/>
    </font>
    <font>
      <sz val="10"/>
      <name val="Calibri"/>
      <family val="2"/>
    </font>
    <font>
      <i/>
      <sz val="10"/>
      <name val="Times New Roman"/>
      <family val="1"/>
    </font>
    <font>
      <u/>
      <sz val="48"/>
      <color rgb="FFFF0000"/>
      <name val="Calibri"/>
      <family val="2"/>
      <scheme val="minor"/>
    </font>
    <font>
      <sz val="256"/>
      <color theme="1"/>
      <name val="Times New Roman"/>
      <family val="1"/>
    </font>
    <font>
      <sz val="48"/>
      <color theme="1"/>
      <name val="Times New Roman"/>
      <family val="1"/>
    </font>
    <font>
      <b/>
      <sz val="20"/>
      <color theme="1"/>
      <name val="Calibri"/>
      <family val="2"/>
      <scheme val="minor"/>
    </font>
    <font>
      <u/>
      <sz val="11"/>
      <color theme="1"/>
      <name val="Calibri"/>
      <family val="2"/>
      <scheme val="minor"/>
    </font>
    <font>
      <sz val="10.5"/>
      <color theme="1"/>
      <name val="Calibri"/>
      <family val="2"/>
      <scheme val="minor"/>
    </font>
    <font>
      <sz val="48"/>
      <color theme="1"/>
      <name val="Calibri"/>
      <family val="2"/>
      <scheme val="minor"/>
    </font>
    <font>
      <sz val="111"/>
      <color theme="1"/>
      <name val="Calibri"/>
      <family val="2"/>
      <scheme val="minor"/>
    </font>
    <font>
      <sz val="12"/>
      <color theme="1"/>
      <name val="Cooper Black"/>
      <family val="1"/>
    </font>
    <font>
      <sz val="8"/>
      <name val="Times New Roman"/>
      <family val="1"/>
    </font>
    <font>
      <b/>
      <sz val="12"/>
      <color rgb="FFFF0000"/>
      <name val="Times New Roman"/>
      <family val="1"/>
    </font>
    <font>
      <b/>
      <u/>
      <sz val="11"/>
      <color theme="1"/>
      <name val="Times New Roman"/>
      <family val="1"/>
    </font>
    <font>
      <b/>
      <sz val="14"/>
      <color theme="1"/>
      <name val="Calibri"/>
      <family val="2"/>
      <scheme val="minor"/>
    </font>
  </fonts>
  <fills count="25">
    <fill>
      <patternFill patternType="none"/>
    </fill>
    <fill>
      <patternFill patternType="gray125"/>
    </fill>
    <fill>
      <patternFill patternType="solid">
        <fgColor theme="0" tint="-0.249977111117893"/>
        <bgColor indexed="64"/>
      </patternFill>
    </fill>
    <fill>
      <patternFill patternType="solid">
        <fgColor rgb="FF92D050"/>
        <bgColor indexed="64"/>
      </patternFill>
    </fill>
    <fill>
      <patternFill patternType="solid">
        <fgColor rgb="FF00B0F0"/>
        <bgColor indexed="64"/>
      </patternFill>
    </fill>
    <fill>
      <patternFill patternType="solid">
        <fgColor theme="5" tint="0.39997558519241921"/>
        <bgColor indexed="64"/>
      </patternFill>
    </fill>
    <fill>
      <patternFill patternType="solid">
        <fgColor rgb="FFFF66FF"/>
        <bgColor indexed="64"/>
      </patternFill>
    </fill>
    <fill>
      <patternFill patternType="solid">
        <fgColor theme="9" tint="0.79998168889431442"/>
        <bgColor indexed="64"/>
      </patternFill>
    </fill>
    <fill>
      <patternFill patternType="solid">
        <fgColor rgb="FF66CCFF"/>
        <bgColor indexed="64"/>
      </patternFill>
    </fill>
    <fill>
      <patternFill patternType="solid">
        <fgColor rgb="FFCC9900"/>
        <bgColor indexed="64"/>
      </patternFill>
    </fill>
    <fill>
      <patternFill patternType="solid">
        <fgColor rgb="FFCC66FF"/>
        <bgColor indexed="64"/>
      </patternFill>
    </fill>
    <fill>
      <patternFill patternType="solid">
        <fgColor rgb="FFFFFF00"/>
        <bgColor indexed="64"/>
      </patternFill>
    </fill>
    <fill>
      <patternFill patternType="solid">
        <fgColor rgb="FFFFC000"/>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rgb="FF33CCFF"/>
        <bgColor indexed="64"/>
      </patternFill>
    </fill>
    <fill>
      <patternFill patternType="solid">
        <fgColor theme="0" tint="-0.14999847407452621"/>
        <bgColor indexed="64"/>
      </patternFill>
    </fill>
    <fill>
      <patternFill patternType="solid">
        <fgColor rgb="FF9966FF"/>
        <bgColor indexed="64"/>
      </patternFill>
    </fill>
    <fill>
      <patternFill patternType="solid">
        <fgColor theme="6" tint="0.79998168889431442"/>
        <bgColor indexed="64"/>
      </patternFill>
    </fill>
    <fill>
      <patternFill patternType="solid">
        <fgColor theme="2" tint="-0.249977111117893"/>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5" tint="0.59999389629810485"/>
        <bgColor indexed="64"/>
      </patternFill>
    </fill>
    <fill>
      <patternFill patternType="solid">
        <fgColor theme="9" tint="0.39997558519241921"/>
        <bgColor indexed="64"/>
      </patternFill>
    </fill>
    <fill>
      <patternFill patternType="solid">
        <fgColor theme="7" tint="0.39997558519241921"/>
        <bgColor indexed="64"/>
      </patternFill>
    </fill>
  </fills>
  <borders count="81">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medium">
        <color auto="1"/>
      </right>
      <top style="thin">
        <color auto="1"/>
      </top>
      <bottom style="thin">
        <color auto="1"/>
      </bottom>
      <diagonal/>
    </border>
    <border>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medium">
        <color auto="1"/>
      </right>
      <top/>
      <bottom style="thin">
        <color auto="1"/>
      </bottom>
      <diagonal/>
    </border>
    <border>
      <left style="thin">
        <color auto="1"/>
      </left>
      <right style="medium">
        <color auto="1"/>
      </right>
      <top style="thin">
        <color auto="1"/>
      </top>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style="medium">
        <color auto="1"/>
      </right>
      <top style="medium">
        <color auto="1"/>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medium">
        <color auto="1"/>
      </left>
      <right/>
      <top/>
      <bottom style="thin">
        <color auto="1"/>
      </bottom>
      <diagonal/>
    </border>
    <border>
      <left style="medium">
        <color auto="1"/>
      </left>
      <right/>
      <top style="thin">
        <color auto="1"/>
      </top>
      <bottom/>
      <diagonal/>
    </border>
    <border>
      <left/>
      <right/>
      <top style="medium">
        <color auto="1"/>
      </top>
      <bottom style="medium">
        <color auto="1"/>
      </bottom>
      <diagonal/>
    </border>
    <border>
      <left style="medium">
        <color auto="1"/>
      </left>
      <right style="medium">
        <color auto="1"/>
      </right>
      <top style="medium">
        <color auto="1"/>
      </top>
      <bottom style="medium">
        <color auto="1"/>
      </bottom>
      <diagonal/>
    </border>
    <border>
      <left/>
      <right style="medium">
        <color auto="1"/>
      </right>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Dashed">
        <color rgb="FF00B050"/>
      </left>
      <right style="mediumDashed">
        <color rgb="FF00B050"/>
      </right>
      <top style="mediumDashed">
        <color rgb="FF00B050"/>
      </top>
      <bottom style="mediumDashed">
        <color rgb="FF00B050"/>
      </bottom>
      <diagonal/>
    </border>
    <border>
      <left style="mediumDashed">
        <color rgb="FF00B050"/>
      </left>
      <right/>
      <top style="mediumDashed">
        <color rgb="FF00B050"/>
      </top>
      <bottom style="mediumDashed">
        <color rgb="FF00B050"/>
      </bottom>
      <diagonal/>
    </border>
    <border>
      <left style="medium">
        <color auto="1"/>
      </left>
      <right/>
      <top style="medium">
        <color auto="1"/>
      </top>
      <bottom/>
      <diagonal/>
    </border>
    <border>
      <left style="medium">
        <color auto="1"/>
      </left>
      <right style="thin">
        <color auto="1"/>
      </right>
      <top/>
      <bottom style="thin">
        <color auto="1"/>
      </bottom>
      <diagonal/>
    </border>
    <border>
      <left/>
      <right/>
      <top style="mediumDashed">
        <color rgb="FF00B050"/>
      </top>
      <bottom style="mediumDashed">
        <color rgb="FF00B050"/>
      </bottom>
      <diagonal/>
    </border>
    <border>
      <left style="mediumDashed">
        <color rgb="FF00B050"/>
      </left>
      <right style="mediumDashed">
        <color rgb="FF00B050"/>
      </right>
      <top style="mediumDashed">
        <color rgb="FF00B050"/>
      </top>
      <bottom style="thin">
        <color auto="1"/>
      </bottom>
      <diagonal/>
    </border>
    <border>
      <left/>
      <right style="mediumDashed">
        <color rgb="FF00B050"/>
      </right>
      <top style="mediumDashed">
        <color rgb="FF00B050"/>
      </top>
      <bottom style="mediumDashed">
        <color rgb="FF00B050"/>
      </bottom>
      <diagonal/>
    </border>
    <border>
      <left style="mediumDashed">
        <color rgb="FF00B050"/>
      </left>
      <right style="mediumDashed">
        <color rgb="FF00B050"/>
      </right>
      <top style="thin">
        <color auto="1"/>
      </top>
      <bottom style="thin">
        <color auto="1"/>
      </bottom>
      <diagonal/>
    </border>
    <border>
      <left style="mediumDashed">
        <color rgb="FF00B050"/>
      </left>
      <right style="mediumDashed">
        <color rgb="FF00B050"/>
      </right>
      <top style="thin">
        <color auto="1"/>
      </top>
      <bottom style="mediumDashed">
        <color rgb="FF00B050"/>
      </bottom>
      <diagonal/>
    </border>
    <border>
      <left/>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style="thin">
        <color auto="1"/>
      </bottom>
      <diagonal/>
    </border>
    <border>
      <left style="thin">
        <color auto="1"/>
      </left>
      <right style="thin">
        <color auto="1"/>
      </right>
      <top style="thin">
        <color auto="1"/>
      </top>
      <bottom/>
      <diagonal/>
    </border>
    <border>
      <left style="mediumDashDot">
        <color rgb="FFFF0000"/>
      </left>
      <right/>
      <top style="mediumDashDot">
        <color rgb="FFFF0000"/>
      </top>
      <bottom style="mediumDashDot">
        <color rgb="FFFF0000"/>
      </bottom>
      <diagonal/>
    </border>
    <border>
      <left style="medium">
        <color auto="1"/>
      </left>
      <right style="medium">
        <color auto="1"/>
      </right>
      <top style="mediumDashDot">
        <color rgb="FFFF0000"/>
      </top>
      <bottom style="mediumDashDot">
        <color rgb="FFFF0000"/>
      </bottom>
      <diagonal/>
    </border>
    <border>
      <left/>
      <right style="mediumDashed">
        <color rgb="FF00B050"/>
      </right>
      <top style="mediumDashDot">
        <color rgb="FFFF0000"/>
      </top>
      <bottom style="mediumDashDot">
        <color rgb="FFFF0000"/>
      </bottom>
      <diagonal/>
    </border>
    <border>
      <left/>
      <right style="medium">
        <color auto="1"/>
      </right>
      <top style="mediumDashDot">
        <color rgb="FFFF0000"/>
      </top>
      <bottom style="mediumDashDot">
        <color rgb="FFFF0000"/>
      </bottom>
      <diagonal/>
    </border>
    <border>
      <left style="medium">
        <color auto="1"/>
      </left>
      <right style="mediumDashDot">
        <color rgb="FFFF0000"/>
      </right>
      <top style="mediumDashDot">
        <color rgb="FFFF0000"/>
      </top>
      <bottom style="mediumDashDot">
        <color rgb="FFFF0000"/>
      </bottom>
      <diagonal/>
    </border>
    <border>
      <left style="mediumDashed">
        <color rgb="FF00B050"/>
      </left>
      <right style="mediumDashed">
        <color rgb="FF00B050"/>
      </right>
      <top style="mediumDashDot">
        <color rgb="FFFF0000"/>
      </top>
      <bottom style="mediumDashDot">
        <color rgb="FFFF0000"/>
      </bottom>
      <diagonal/>
    </border>
    <border>
      <left style="mediumDashed">
        <color rgb="FF00B050"/>
      </left>
      <right style="mediumDashed">
        <color rgb="FF00B050"/>
      </right>
      <top style="thin">
        <color auto="1"/>
      </top>
      <bottom/>
      <diagonal/>
    </border>
    <border>
      <left style="mediumDashed">
        <color rgb="FF00B050"/>
      </left>
      <right style="mediumDashed">
        <color rgb="FF00B050"/>
      </right>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right style="thin">
        <color auto="1"/>
      </right>
      <top/>
      <bottom/>
      <diagonal/>
    </border>
    <border>
      <left style="thin">
        <color auto="1"/>
      </left>
      <right style="thin">
        <color auto="1"/>
      </right>
      <top/>
      <bottom style="thin">
        <color auto="1"/>
      </bottom>
      <diagonal/>
    </border>
    <border>
      <left/>
      <right style="thin">
        <color auto="1"/>
      </right>
      <top/>
      <bottom style="thin">
        <color auto="1"/>
      </bottom>
      <diagonal/>
    </border>
    <border>
      <left/>
      <right style="thin">
        <color auto="1"/>
      </right>
      <top style="medium">
        <color auto="1"/>
      </top>
      <bottom/>
      <diagonal/>
    </border>
    <border>
      <left style="medium">
        <color auto="1"/>
      </left>
      <right style="thin">
        <color auto="1"/>
      </right>
      <top style="medium">
        <color auto="1"/>
      </top>
      <bottom/>
      <diagonal/>
    </border>
    <border>
      <left style="medium">
        <color auto="1"/>
      </left>
      <right style="thin">
        <color auto="1"/>
      </right>
      <top/>
      <bottom/>
      <diagonal/>
    </border>
    <border>
      <left/>
      <right/>
      <top style="thin">
        <color auto="1"/>
      </top>
      <bottom style="thin">
        <color auto="1"/>
      </bottom>
      <diagonal/>
    </border>
    <border>
      <left/>
      <right/>
      <top/>
      <bottom style="thin">
        <color auto="1"/>
      </bottom>
      <diagonal/>
    </border>
    <border>
      <left style="mediumDashDotDot">
        <color auto="1"/>
      </left>
      <right style="mediumDashDotDot">
        <color auto="1"/>
      </right>
      <top style="dashDotDot">
        <color auto="1"/>
      </top>
      <bottom style="medium">
        <color auto="1"/>
      </bottom>
      <diagonal/>
    </border>
    <border>
      <left style="mediumDashDotDot">
        <color auto="1"/>
      </left>
      <right style="medium">
        <color auto="1"/>
      </right>
      <top style="dashDotDot">
        <color auto="1"/>
      </top>
      <bottom style="medium">
        <color auto="1"/>
      </bottom>
      <diagonal/>
    </border>
    <border>
      <left style="mediumDashDotDot">
        <color auto="1"/>
      </left>
      <right style="mediumDashDotDot">
        <color auto="1"/>
      </right>
      <top style="dotted">
        <color auto="1"/>
      </top>
      <bottom style="dashDotDot">
        <color auto="1"/>
      </bottom>
      <diagonal/>
    </border>
    <border>
      <left style="mediumDashDotDot">
        <color auto="1"/>
      </left>
      <right style="medium">
        <color auto="1"/>
      </right>
      <top style="dotted">
        <color auto="1"/>
      </top>
      <bottom style="dashDotDot">
        <color auto="1"/>
      </bottom>
      <diagonal/>
    </border>
    <border>
      <left style="medium">
        <color rgb="FF00B050"/>
      </left>
      <right style="mediumDashDotDot">
        <color rgb="FF00B050"/>
      </right>
      <top style="medium">
        <color rgb="FF00B050"/>
      </top>
      <bottom style="dashDotDot">
        <color rgb="FF00B050"/>
      </bottom>
      <diagonal/>
    </border>
    <border>
      <left style="medium">
        <color rgb="FF00B050"/>
      </left>
      <right style="mediumDashDotDot">
        <color rgb="FF00B050"/>
      </right>
      <top style="dashDotDot">
        <color rgb="FF00B050"/>
      </top>
      <bottom style="dashDotDot">
        <color rgb="FF00B050"/>
      </bottom>
      <diagonal/>
    </border>
    <border>
      <left style="medium">
        <color rgb="FF00B050"/>
      </left>
      <right style="mediumDashDotDot">
        <color rgb="FF00B050"/>
      </right>
      <top style="dashDotDot">
        <color rgb="FF00B050"/>
      </top>
      <bottom style="medium">
        <color rgb="FF00B050"/>
      </bottom>
      <diagonal/>
    </border>
    <border>
      <left/>
      <right style="mediumDashDotDot">
        <color auto="1"/>
      </right>
      <top style="dotted">
        <color auto="1"/>
      </top>
      <bottom style="dashDotDot">
        <color auto="1"/>
      </bottom>
      <diagonal/>
    </border>
    <border>
      <left style="medium">
        <color rgb="FF00B050"/>
      </left>
      <right style="mediumDashDotDot">
        <color auto="1"/>
      </right>
      <top style="dashDotDot">
        <color rgb="FF00B050"/>
      </top>
      <bottom style="medium">
        <color auto="1"/>
      </bottom>
      <diagonal/>
    </border>
    <border>
      <left style="mediumDashDotDot">
        <color auto="1"/>
      </left>
      <right style="mediumDashDotDot">
        <color auto="1"/>
      </right>
      <top style="dashDotDot">
        <color rgb="FF00B050"/>
      </top>
      <bottom style="medium">
        <color auto="1"/>
      </bottom>
      <diagonal/>
    </border>
    <border>
      <left style="mediumDashDotDot">
        <color auto="1"/>
      </left>
      <right style="medium">
        <color auto="1"/>
      </right>
      <top style="dashDotDot">
        <color rgb="FF00B050"/>
      </top>
      <bottom style="medium">
        <color auto="1"/>
      </bottom>
      <diagonal/>
    </border>
    <border>
      <left style="medium">
        <color auto="1"/>
      </left>
      <right/>
      <top/>
      <bottom style="dotted">
        <color auto="1"/>
      </bottom>
      <diagonal/>
    </border>
    <border>
      <left style="medium">
        <color auto="1"/>
      </left>
      <right/>
      <top style="dotted">
        <color auto="1"/>
      </top>
      <bottom style="dashDotDot">
        <color auto="1"/>
      </bottom>
      <diagonal/>
    </border>
    <border>
      <left style="medium">
        <color auto="1"/>
      </left>
      <right/>
      <top style="dashDotDot">
        <color auto="1"/>
      </top>
      <bottom style="medium">
        <color auto="1"/>
      </bottom>
      <diagonal/>
    </border>
    <border>
      <left style="mediumDashDotDot">
        <color auto="1"/>
      </left>
      <right style="medium">
        <color auto="1"/>
      </right>
      <top style="medium">
        <color auto="1"/>
      </top>
      <bottom style="dotted">
        <color auto="1"/>
      </bottom>
      <diagonal/>
    </border>
    <border>
      <left/>
      <right/>
      <top style="thin">
        <color auto="1"/>
      </top>
      <bottom/>
      <diagonal/>
    </border>
  </borders>
  <cellStyleXfs count="1">
    <xf numFmtId="0" fontId="0" fillId="0" borderId="0"/>
  </cellStyleXfs>
  <cellXfs count="261">
    <xf numFmtId="0" fontId="0" fillId="0" borderId="0" xfId="0"/>
    <xf numFmtId="0" fontId="3" fillId="0" borderId="1" xfId="0" applyFont="1" applyBorder="1" applyAlignment="1">
      <alignment horizontal="center" vertical="center" wrapText="1"/>
    </xf>
    <xf numFmtId="2" fontId="3" fillId="0" borderId="1" xfId="0" applyNumberFormat="1" applyFont="1" applyBorder="1" applyAlignment="1">
      <alignment horizontal="center" vertical="center" wrapText="1"/>
    </xf>
    <xf numFmtId="0" fontId="3" fillId="0" borderId="0" xfId="0" applyFont="1" applyAlignment="1">
      <alignment vertical="center" wrapText="1"/>
    </xf>
    <xf numFmtId="0" fontId="3" fillId="0" borderId="1" xfId="0" applyFont="1" applyBorder="1" applyAlignment="1">
      <alignment vertical="center" wrapText="1"/>
    </xf>
    <xf numFmtId="0" fontId="13" fillId="0" borderId="0" xfId="0" applyFont="1" applyAlignment="1">
      <alignment horizontal="center" vertical="center"/>
    </xf>
    <xf numFmtId="0" fontId="12" fillId="0" borderId="0" xfId="0" applyFont="1" applyFill="1" applyBorder="1" applyAlignment="1">
      <alignment horizontal="center" vertical="center"/>
    </xf>
    <xf numFmtId="0" fontId="14" fillId="0" borderId="0" xfId="0" applyFont="1" applyAlignment="1">
      <alignment horizontal="left" vertical="center"/>
    </xf>
    <xf numFmtId="0" fontId="14" fillId="0" borderId="0" xfId="0" applyFont="1" applyAlignment="1">
      <alignment horizontal="center" vertical="center"/>
    </xf>
    <xf numFmtId="0" fontId="16" fillId="0" borderId="0" xfId="0" applyFont="1" applyAlignment="1">
      <alignment horizontal="left" vertical="center"/>
    </xf>
    <xf numFmtId="0" fontId="4" fillId="0" borderId="0" xfId="0" applyFont="1" applyAlignment="1" applyProtection="1">
      <alignment horizontal="center" vertical="center"/>
    </xf>
    <xf numFmtId="0" fontId="5" fillId="0" borderId="0" xfId="0" applyFont="1" applyFill="1" applyBorder="1" applyAlignment="1" applyProtection="1">
      <alignment horizontal="center" vertical="center" wrapText="1"/>
    </xf>
    <xf numFmtId="0" fontId="5" fillId="0" borderId="0" xfId="0" applyFont="1" applyBorder="1" applyAlignment="1" applyProtection="1">
      <alignment horizontal="center" vertical="center"/>
    </xf>
    <xf numFmtId="0" fontId="4" fillId="0" borderId="0" xfId="0" applyFont="1" applyBorder="1" applyAlignment="1" applyProtection="1">
      <alignment horizontal="center" vertical="center" wrapText="1"/>
    </xf>
    <xf numFmtId="9" fontId="4" fillId="0" borderId="0" xfId="0" applyNumberFormat="1" applyFont="1" applyBorder="1" applyAlignment="1" applyProtection="1">
      <alignment horizontal="center" vertical="center"/>
    </xf>
    <xf numFmtId="0" fontId="17" fillId="0" borderId="0" xfId="0" applyFont="1" applyAlignment="1">
      <alignment horizontal="left" vertical="center"/>
    </xf>
    <xf numFmtId="0" fontId="2" fillId="3" borderId="1" xfId="0" applyFont="1" applyFill="1" applyBorder="1" applyAlignment="1">
      <alignment horizontal="center" vertical="top" wrapText="1"/>
    </xf>
    <xf numFmtId="0" fontId="2" fillId="4" borderId="1" xfId="0" applyFont="1" applyFill="1" applyBorder="1" applyAlignment="1">
      <alignment horizontal="center" vertical="top" wrapText="1"/>
    </xf>
    <xf numFmtId="0" fontId="2" fillId="5" borderId="1" xfId="0" applyFont="1" applyFill="1" applyBorder="1" applyAlignment="1">
      <alignment horizontal="center" vertical="top" wrapText="1"/>
    </xf>
    <xf numFmtId="0" fontId="2" fillId="6" borderId="1" xfId="0" applyFont="1" applyFill="1" applyBorder="1" applyAlignment="1">
      <alignment horizontal="center" vertical="top" wrapText="1"/>
    </xf>
    <xf numFmtId="0" fontId="20" fillId="0" borderId="0" xfId="0" applyFont="1" applyAlignment="1" applyProtection="1">
      <alignment horizontal="left" vertical="center"/>
    </xf>
    <xf numFmtId="0" fontId="6" fillId="2" borderId="21" xfId="0" applyFont="1" applyFill="1" applyBorder="1" applyAlignment="1" applyProtection="1">
      <alignment horizontal="center" vertical="center" wrapText="1"/>
    </xf>
    <xf numFmtId="0" fontId="0" fillId="0" borderId="0" xfId="0" applyAlignment="1">
      <alignment horizontal="left" vertical="center" wrapText="1"/>
    </xf>
    <xf numFmtId="0" fontId="5" fillId="0" borderId="4" xfId="0" applyFont="1" applyBorder="1" applyAlignment="1" applyProtection="1">
      <alignment horizontal="center" vertical="center"/>
    </xf>
    <xf numFmtId="0" fontId="5" fillId="0" borderId="3" xfId="0" applyFont="1" applyBorder="1" applyAlignment="1" applyProtection="1">
      <alignment horizontal="center" vertical="center"/>
    </xf>
    <xf numFmtId="0" fontId="5" fillId="0" borderId="2" xfId="0" applyFont="1" applyBorder="1" applyAlignment="1" applyProtection="1">
      <alignment horizontal="center" vertical="center"/>
    </xf>
    <xf numFmtId="0" fontId="6" fillId="2" borderId="25" xfId="0" applyFont="1" applyFill="1" applyBorder="1" applyAlignment="1" applyProtection="1">
      <alignment horizontal="center" vertical="center" wrapText="1"/>
    </xf>
    <xf numFmtId="0" fontId="3" fillId="0" borderId="0" xfId="0" applyFont="1" applyAlignment="1" applyProtection="1">
      <alignment horizontal="center" wrapText="1"/>
    </xf>
    <xf numFmtId="0" fontId="5" fillId="0" borderId="15" xfId="0" applyFont="1" applyBorder="1" applyAlignment="1" applyProtection="1">
      <alignment horizontal="center" vertical="center" wrapText="1"/>
    </xf>
    <xf numFmtId="0" fontId="18" fillId="0" borderId="0" xfId="0" applyFont="1" applyAlignment="1" applyProtection="1">
      <alignment vertical="center"/>
    </xf>
    <xf numFmtId="0" fontId="5" fillId="0" borderId="16" xfId="0" applyFont="1" applyBorder="1" applyAlignment="1" applyProtection="1">
      <alignment horizontal="center" vertical="center" wrapText="1"/>
    </xf>
    <xf numFmtId="0" fontId="6" fillId="0" borderId="0" xfId="0" applyFont="1" applyAlignment="1" applyProtection="1">
      <alignment vertical="center"/>
    </xf>
    <xf numFmtId="0" fontId="5" fillId="8" borderId="1" xfId="0" applyFont="1" applyFill="1" applyBorder="1" applyAlignment="1" applyProtection="1">
      <alignment vertical="center" shrinkToFit="1"/>
    </xf>
    <xf numFmtId="9" fontId="4" fillId="8" borderId="6" xfId="0" applyNumberFormat="1" applyFont="1" applyFill="1" applyBorder="1" applyAlignment="1" applyProtection="1">
      <alignment horizontal="center" vertical="center"/>
    </xf>
    <xf numFmtId="9" fontId="4" fillId="8" borderId="2" xfId="0" applyNumberFormat="1" applyFont="1" applyFill="1" applyBorder="1" applyAlignment="1" applyProtection="1">
      <alignment horizontal="center" vertical="center"/>
    </xf>
    <xf numFmtId="9" fontId="7" fillId="0" borderId="5" xfId="0" applyNumberFormat="1" applyFont="1" applyBorder="1" applyAlignment="1" applyProtection="1">
      <alignment horizontal="center" vertical="center"/>
    </xf>
    <xf numFmtId="0" fontId="5" fillId="3" borderId="1" xfId="0" applyFont="1" applyFill="1" applyBorder="1" applyAlignment="1" applyProtection="1">
      <alignment vertical="center" shrinkToFit="1"/>
    </xf>
    <xf numFmtId="9" fontId="4" fillId="3" borderId="8" xfId="0" applyNumberFormat="1" applyFont="1" applyFill="1" applyBorder="1" applyAlignment="1" applyProtection="1">
      <alignment horizontal="center" vertical="center"/>
    </xf>
    <xf numFmtId="9" fontId="4" fillId="3" borderId="3" xfId="0" applyNumberFormat="1" applyFont="1" applyFill="1" applyBorder="1" applyAlignment="1" applyProtection="1">
      <alignment horizontal="center" vertical="center"/>
    </xf>
    <xf numFmtId="9" fontId="7" fillId="0" borderId="7" xfId="0" applyNumberFormat="1" applyFont="1" applyBorder="1" applyAlignment="1" applyProtection="1">
      <alignment horizontal="center" vertical="center"/>
    </xf>
    <xf numFmtId="0" fontId="5" fillId="9" borderId="1" xfId="0" applyFont="1" applyFill="1" applyBorder="1" applyAlignment="1" applyProtection="1">
      <alignment vertical="center" shrinkToFit="1"/>
    </xf>
    <xf numFmtId="9" fontId="4" fillId="9" borderId="8" xfId="0" applyNumberFormat="1" applyFont="1" applyFill="1" applyBorder="1" applyAlignment="1" applyProtection="1">
      <alignment horizontal="center" vertical="center"/>
    </xf>
    <xf numFmtId="9" fontId="4" fillId="9" borderId="3" xfId="0" applyNumberFormat="1" applyFont="1" applyFill="1" applyBorder="1" applyAlignment="1" applyProtection="1">
      <alignment horizontal="center" vertical="center"/>
    </xf>
    <xf numFmtId="0" fontId="5" fillId="10" borderId="1" xfId="0" applyFont="1" applyFill="1" applyBorder="1" applyAlignment="1" applyProtection="1">
      <alignment vertical="center" shrinkToFit="1"/>
    </xf>
    <xf numFmtId="9" fontId="4" fillId="10" borderId="11" xfId="0" applyNumberFormat="1" applyFont="1" applyFill="1" applyBorder="1" applyAlignment="1" applyProtection="1">
      <alignment horizontal="center" vertical="center"/>
    </xf>
    <xf numFmtId="9" fontId="4" fillId="10" borderId="4" xfId="0" applyNumberFormat="1" applyFont="1" applyFill="1" applyBorder="1" applyAlignment="1" applyProtection="1">
      <alignment horizontal="center" vertical="center"/>
    </xf>
    <xf numFmtId="9" fontId="7" fillId="0" borderId="10" xfId="0" applyNumberFormat="1" applyFont="1" applyBorder="1" applyAlignment="1" applyProtection="1">
      <alignment horizontal="center" vertical="center"/>
    </xf>
    <xf numFmtId="0" fontId="10" fillId="0" borderId="0" xfId="0" applyFont="1" applyAlignment="1" applyProtection="1">
      <alignment vertical="center"/>
    </xf>
    <xf numFmtId="0" fontId="10" fillId="2" borderId="0" xfId="0" applyFont="1" applyFill="1" applyAlignment="1" applyProtection="1">
      <alignment vertical="center"/>
    </xf>
    <xf numFmtId="0" fontId="11" fillId="0" borderId="0" xfId="0" applyFont="1" applyAlignment="1" applyProtection="1">
      <alignment horizontal="center" vertical="center"/>
    </xf>
    <xf numFmtId="0" fontId="10" fillId="2" borderId="1" xfId="0" applyFont="1" applyFill="1" applyBorder="1" applyAlignment="1" applyProtection="1">
      <alignment horizontal="center" vertical="center"/>
    </xf>
    <xf numFmtId="0" fontId="12" fillId="2" borderId="19" xfId="0" applyFont="1" applyFill="1" applyBorder="1" applyAlignment="1" applyProtection="1">
      <alignment vertical="center"/>
    </xf>
    <xf numFmtId="0" fontId="11" fillId="0" borderId="0" xfId="0" applyFont="1" applyFill="1" applyBorder="1" applyAlignment="1" applyProtection="1">
      <alignment horizontal="center" vertical="center"/>
    </xf>
    <xf numFmtId="0" fontId="2" fillId="0" borderId="3" xfId="0" applyFont="1" applyBorder="1" applyAlignment="1" applyProtection="1">
      <alignment horizontal="center" vertical="center"/>
    </xf>
    <xf numFmtId="0" fontId="2" fillId="0" borderId="4" xfId="0" applyFont="1" applyBorder="1" applyAlignment="1" applyProtection="1">
      <alignment horizontal="center" vertical="center"/>
    </xf>
    <xf numFmtId="0" fontId="21" fillId="0" borderId="0" xfId="0" applyFont="1" applyAlignment="1" applyProtection="1">
      <alignment vertical="center"/>
    </xf>
    <xf numFmtId="0" fontId="10" fillId="0" borderId="0" xfId="0" applyFont="1" applyFill="1" applyBorder="1" applyAlignment="1" applyProtection="1">
      <alignment vertical="center"/>
    </xf>
    <xf numFmtId="0" fontId="14" fillId="0" borderId="0" xfId="0" applyFont="1" applyAlignment="1">
      <alignment vertical="center"/>
    </xf>
    <xf numFmtId="0" fontId="13" fillId="0" borderId="0" xfId="0" applyFont="1" applyAlignment="1">
      <alignment vertical="center"/>
    </xf>
    <xf numFmtId="0" fontId="15" fillId="0" borderId="0" xfId="0" applyFont="1" applyAlignment="1">
      <alignment horizontal="left" vertical="center"/>
    </xf>
    <xf numFmtId="0" fontId="8" fillId="2" borderId="32" xfId="0" applyFont="1" applyFill="1" applyBorder="1" applyAlignment="1" applyProtection="1">
      <alignment horizontal="center" vertical="center" wrapText="1"/>
    </xf>
    <xf numFmtId="0" fontId="12" fillId="2" borderId="15" xfId="0" applyFont="1" applyFill="1" applyBorder="1" applyAlignment="1" applyProtection="1">
      <alignment horizontal="center" vertical="center"/>
    </xf>
    <xf numFmtId="0" fontId="12" fillId="2" borderId="16" xfId="0" applyFont="1" applyFill="1" applyBorder="1" applyAlignment="1" applyProtection="1">
      <alignment horizontal="center" vertical="center"/>
    </xf>
    <xf numFmtId="0" fontId="12" fillId="2" borderId="17" xfId="0" applyFont="1" applyFill="1" applyBorder="1" applyAlignment="1" applyProtection="1">
      <alignment vertical="center"/>
    </xf>
    <xf numFmtId="0" fontId="19" fillId="0" borderId="16" xfId="0" applyFont="1" applyBorder="1" applyAlignment="1" applyProtection="1">
      <alignment horizontal="center" vertical="center"/>
    </xf>
    <xf numFmtId="49" fontId="11" fillId="0" borderId="35" xfId="0" applyNumberFormat="1" applyFont="1" applyBorder="1" applyAlignment="1" applyProtection="1">
      <alignment horizontal="center" vertical="center"/>
      <protection locked="0"/>
    </xf>
    <xf numFmtId="0" fontId="11" fillId="0" borderId="37" xfId="0" applyFont="1" applyBorder="1" applyAlignment="1" applyProtection="1">
      <alignment horizontal="center" vertical="center"/>
      <protection locked="0"/>
    </xf>
    <xf numFmtId="0" fontId="11" fillId="0" borderId="38" xfId="0" applyFont="1" applyBorder="1" applyAlignment="1" applyProtection="1">
      <alignment horizontal="center" vertical="center"/>
      <protection locked="0"/>
    </xf>
    <xf numFmtId="0" fontId="25" fillId="11" borderId="30" xfId="0" applyFont="1" applyFill="1" applyBorder="1" applyAlignment="1" applyProtection="1">
      <alignment horizontal="center" vertical="center"/>
    </xf>
    <xf numFmtId="0" fontId="22" fillId="0" borderId="0" xfId="0" applyFont="1" applyAlignment="1">
      <alignment vertical="center"/>
    </xf>
    <xf numFmtId="0" fontId="2" fillId="7" borderId="45" xfId="0" applyFont="1" applyFill="1" applyBorder="1" applyAlignment="1" applyProtection="1">
      <alignment horizontal="center" vertical="top" wrapText="1"/>
    </xf>
    <xf numFmtId="0" fontId="4" fillId="0" borderId="46" xfId="0" applyFont="1" applyBorder="1" applyAlignment="1" applyProtection="1">
      <alignment horizontal="center" vertical="center"/>
      <protection locked="0"/>
    </xf>
    <xf numFmtId="9" fontId="4" fillId="8" borderId="49" xfId="0" applyNumberFormat="1" applyFont="1" applyFill="1" applyBorder="1" applyAlignment="1" applyProtection="1">
      <alignment horizontal="center" vertical="center"/>
    </xf>
    <xf numFmtId="9" fontId="4" fillId="3" borderId="47" xfId="0" applyNumberFormat="1" applyFont="1" applyFill="1" applyBorder="1" applyAlignment="1" applyProtection="1">
      <alignment horizontal="center" vertical="center"/>
    </xf>
    <xf numFmtId="9" fontId="4" fillId="12" borderId="47" xfId="0" applyNumberFormat="1" applyFont="1" applyFill="1" applyBorder="1" applyAlignment="1" applyProtection="1">
      <alignment horizontal="center" vertical="center"/>
    </xf>
    <xf numFmtId="9" fontId="4" fillId="10" borderId="50" xfId="0" applyNumberFormat="1" applyFont="1" applyFill="1" applyBorder="1" applyAlignment="1" applyProtection="1">
      <alignment horizontal="center" vertical="center"/>
    </xf>
    <xf numFmtId="0" fontId="4" fillId="0" borderId="0" xfId="0" quotePrefix="1" applyFont="1" applyAlignment="1" applyProtection="1">
      <alignment horizontal="left" vertical="center"/>
    </xf>
    <xf numFmtId="0" fontId="4" fillId="0" borderId="48" xfId="0" applyFont="1" applyFill="1" applyBorder="1" applyAlignment="1" applyProtection="1">
      <alignment horizontal="center" vertical="center"/>
      <protection locked="0"/>
    </xf>
    <xf numFmtId="0" fontId="10" fillId="2" borderId="1" xfId="0" applyFont="1" applyFill="1" applyBorder="1" applyAlignment="1" applyProtection="1">
      <alignment vertical="center"/>
    </xf>
    <xf numFmtId="0" fontId="19" fillId="0" borderId="23" xfId="0" applyFont="1" applyBorder="1" applyAlignment="1" applyProtection="1">
      <alignment horizontal="center" vertical="center"/>
    </xf>
    <xf numFmtId="0" fontId="2" fillId="0" borderId="33" xfId="0" applyFont="1" applyBorder="1" applyAlignment="1" applyProtection="1">
      <alignment horizontal="center" vertical="center"/>
    </xf>
    <xf numFmtId="0" fontId="19" fillId="0" borderId="22" xfId="0" applyFont="1" applyBorder="1" applyAlignment="1" applyProtection="1">
      <alignment horizontal="center" vertical="center"/>
    </xf>
    <xf numFmtId="0" fontId="12" fillId="2" borderId="20" xfId="0" applyFont="1" applyFill="1" applyBorder="1" applyAlignment="1" applyProtection="1">
      <alignment vertical="center"/>
    </xf>
    <xf numFmtId="0" fontId="3" fillId="0" borderId="53" xfId="0" applyFont="1" applyBorder="1" applyAlignment="1" applyProtection="1">
      <alignment horizontal="center" vertical="center"/>
      <protection locked="0"/>
    </xf>
    <xf numFmtId="0" fontId="3" fillId="0" borderId="37" xfId="0" applyFont="1" applyBorder="1" applyAlignment="1" applyProtection="1">
      <alignment horizontal="center" vertical="center"/>
      <protection locked="0"/>
    </xf>
    <xf numFmtId="0" fontId="3" fillId="0" borderId="52" xfId="0" applyFont="1" applyBorder="1" applyAlignment="1" applyProtection="1">
      <alignment horizontal="center" vertical="center"/>
      <protection locked="0"/>
    </xf>
    <xf numFmtId="0" fontId="27" fillId="0" borderId="0" xfId="0" applyFont="1" applyAlignment="1" applyProtection="1">
      <alignment vertical="center"/>
    </xf>
    <xf numFmtId="0" fontId="29" fillId="0" borderId="0" xfId="0" applyFont="1" applyAlignment="1">
      <alignment vertical="center"/>
    </xf>
    <xf numFmtId="0" fontId="30" fillId="0" borderId="0" xfId="0" applyFont="1"/>
    <xf numFmtId="0" fontId="28" fillId="0" borderId="0" xfId="0" applyFont="1"/>
    <xf numFmtId="0" fontId="0" fillId="0" borderId="0" xfId="0" applyAlignment="1">
      <alignment vertical="top" wrapText="1"/>
    </xf>
    <xf numFmtId="0" fontId="31" fillId="0" borderId="1" xfId="0" applyFont="1" applyBorder="1" applyAlignment="1">
      <alignment vertical="center" wrapText="1"/>
    </xf>
    <xf numFmtId="0" fontId="2" fillId="0" borderId="22" xfId="0" applyFont="1" applyBorder="1" applyAlignment="1" applyProtection="1">
      <alignment horizontal="center" vertical="center" wrapText="1"/>
    </xf>
    <xf numFmtId="0" fontId="3" fillId="0" borderId="0" xfId="0" applyFont="1" applyAlignment="1" applyProtection="1">
      <alignment horizontal="center" vertical="center"/>
    </xf>
    <xf numFmtId="0" fontId="2" fillId="0" borderId="23" xfId="0" applyFont="1" applyBorder="1" applyAlignment="1" applyProtection="1">
      <alignment horizontal="center" vertical="center" wrapText="1"/>
    </xf>
    <xf numFmtId="0" fontId="27" fillId="0" borderId="0" xfId="0" applyFont="1" applyAlignment="1" applyProtection="1">
      <alignment horizontal="left" vertical="center"/>
    </xf>
    <xf numFmtId="0" fontId="9" fillId="16" borderId="1" xfId="0" applyFont="1" applyFill="1" applyBorder="1" applyAlignment="1">
      <alignment horizontal="center" vertical="top" wrapText="1"/>
    </xf>
    <xf numFmtId="164" fontId="4" fillId="0" borderId="60" xfId="0" applyNumberFormat="1" applyFont="1" applyBorder="1" applyAlignment="1" applyProtection="1">
      <alignment horizontal="center" vertical="center" wrapText="1"/>
      <protection locked="0"/>
    </xf>
    <xf numFmtId="164" fontId="4" fillId="0" borderId="61" xfId="0" applyNumberFormat="1" applyFont="1" applyBorder="1" applyAlignment="1" applyProtection="1">
      <alignment horizontal="center" vertical="center" wrapText="1"/>
      <protection locked="0"/>
    </xf>
    <xf numFmtId="164" fontId="4" fillId="0" borderId="62" xfId="0" applyNumberFormat="1" applyFont="1" applyBorder="1" applyAlignment="1" applyProtection="1">
      <alignment horizontal="center" vertical="center" wrapText="1"/>
      <protection locked="0"/>
    </xf>
    <xf numFmtId="164" fontId="4" fillId="0" borderId="27" xfId="0" applyNumberFormat="1" applyFont="1" applyBorder="1" applyAlignment="1" applyProtection="1">
      <alignment horizontal="center" vertical="center" wrapText="1"/>
      <protection locked="0"/>
    </xf>
    <xf numFmtId="0" fontId="2" fillId="12" borderId="1" xfId="0" applyFont="1" applyFill="1" applyBorder="1" applyAlignment="1">
      <alignment horizontal="center" vertical="top" wrapText="1"/>
    </xf>
    <xf numFmtId="0" fontId="2" fillId="17" borderId="1" xfId="0" applyFont="1" applyFill="1" applyBorder="1" applyAlignment="1">
      <alignment horizontal="center" vertical="top" wrapText="1"/>
    </xf>
    <xf numFmtId="0" fontId="32" fillId="0" borderId="17" xfId="0" applyFont="1" applyBorder="1" applyAlignment="1" applyProtection="1">
      <alignment horizontal="center" vertical="center" wrapText="1"/>
    </xf>
    <xf numFmtId="0" fontId="32" fillId="0" borderId="22" xfId="0" applyFont="1" applyBorder="1" applyAlignment="1" applyProtection="1">
      <alignment horizontal="center" vertical="center" wrapText="1"/>
    </xf>
    <xf numFmtId="0" fontId="32" fillId="0" borderId="23" xfId="0" applyFont="1" applyBorder="1" applyAlignment="1" applyProtection="1">
      <alignment horizontal="center" vertical="center" wrapText="1"/>
    </xf>
    <xf numFmtId="0" fontId="3" fillId="0" borderId="51" xfId="0" applyFont="1" applyBorder="1" applyAlignment="1" applyProtection="1">
      <alignment horizontal="center" vertical="center"/>
      <protection locked="0"/>
    </xf>
    <xf numFmtId="0" fontId="33" fillId="0" borderId="0" xfId="0" applyFont="1" applyAlignment="1"/>
    <xf numFmtId="0" fontId="0" fillId="0" borderId="0" xfId="0" quotePrefix="1" applyAlignment="1">
      <alignment horizontal="left" vertical="top"/>
    </xf>
    <xf numFmtId="0" fontId="29" fillId="14" borderId="1" xfId="0" applyFont="1" applyFill="1" applyBorder="1" applyAlignment="1">
      <alignment horizontal="center" vertical="center" wrapText="1"/>
    </xf>
    <xf numFmtId="0" fontId="29" fillId="13" borderId="1" xfId="0" applyFont="1" applyFill="1" applyBorder="1" applyAlignment="1">
      <alignment horizontal="center" vertical="center"/>
    </xf>
    <xf numFmtId="164" fontId="4" fillId="0" borderId="28" xfId="0" applyNumberFormat="1" applyFont="1" applyBorder="1" applyAlignment="1" applyProtection="1">
      <alignment horizontal="center" vertical="center" wrapText="1"/>
      <protection locked="0"/>
    </xf>
    <xf numFmtId="0" fontId="3" fillId="0" borderId="65" xfId="0" applyFont="1" applyBorder="1" applyAlignment="1" applyProtection="1">
      <alignment horizontal="center" vertical="top" wrapText="1"/>
      <protection locked="0"/>
    </xf>
    <xf numFmtId="0" fontId="3" fillId="0" borderId="66" xfId="0" applyFont="1" applyBorder="1" applyAlignment="1" applyProtection="1">
      <alignment horizontal="center" vertical="top" wrapText="1"/>
      <protection locked="0"/>
    </xf>
    <xf numFmtId="0" fontId="3" fillId="0" borderId="67" xfId="0" applyFont="1" applyBorder="1" applyAlignment="1" applyProtection="1">
      <alignment horizontal="center" vertical="center" wrapText="1"/>
      <protection locked="0"/>
    </xf>
    <xf numFmtId="0" fontId="3" fillId="0" borderId="68" xfId="0" applyFont="1" applyBorder="1" applyAlignment="1" applyProtection="1">
      <alignment horizontal="center" vertical="center" wrapText="1"/>
      <protection locked="0"/>
    </xf>
    <xf numFmtId="164" fontId="4" fillId="0" borderId="69" xfId="0" applyNumberFormat="1" applyFont="1" applyBorder="1" applyAlignment="1" applyProtection="1">
      <alignment horizontal="center" vertical="center" wrapText="1"/>
      <protection locked="0"/>
    </xf>
    <xf numFmtId="0" fontId="3" fillId="0" borderId="72" xfId="0" applyFont="1" applyBorder="1" applyAlignment="1" applyProtection="1">
      <alignment horizontal="center" vertical="center" wrapText="1"/>
      <protection locked="0"/>
    </xf>
    <xf numFmtId="0" fontId="3" fillId="0" borderId="73" xfId="0" applyFont="1" applyBorder="1" applyAlignment="1" applyProtection="1">
      <alignment horizontal="center" vertical="top" wrapText="1"/>
      <protection locked="0"/>
    </xf>
    <xf numFmtId="0" fontId="3" fillId="0" borderId="74" xfId="0" applyFont="1" applyBorder="1" applyAlignment="1" applyProtection="1">
      <alignment horizontal="center" vertical="top" wrapText="1"/>
      <protection locked="0"/>
    </xf>
    <xf numFmtId="0" fontId="3" fillId="0" borderId="75" xfId="0" applyFont="1" applyBorder="1" applyAlignment="1" applyProtection="1">
      <alignment horizontal="center" vertical="top" wrapText="1"/>
      <protection locked="0"/>
    </xf>
    <xf numFmtId="0" fontId="4" fillId="0" borderId="71" xfId="0" applyFont="1" applyBorder="1" applyAlignment="1" applyProtection="1">
      <alignment horizontal="center" vertical="top" wrapText="1"/>
      <protection locked="0"/>
    </xf>
    <xf numFmtId="0" fontId="12" fillId="2" borderId="20" xfId="0" applyFont="1" applyFill="1" applyBorder="1" applyAlignment="1" applyProtection="1">
      <alignment horizontal="center" vertical="center"/>
    </xf>
    <xf numFmtId="0" fontId="2" fillId="0" borderId="40" xfId="0" applyFont="1" applyBorder="1" applyAlignment="1" applyProtection="1">
      <alignment horizontal="center" vertical="center"/>
    </xf>
    <xf numFmtId="0" fontId="10" fillId="0" borderId="13" xfId="0" applyFont="1" applyBorder="1" applyAlignment="1" applyProtection="1">
      <alignment horizontal="center" vertical="center"/>
      <protection locked="0"/>
    </xf>
    <xf numFmtId="0" fontId="10" fillId="0" borderId="9" xfId="0" applyFont="1" applyBorder="1" applyAlignment="1" applyProtection="1">
      <alignment horizontal="center" vertical="center"/>
      <protection locked="0"/>
    </xf>
    <xf numFmtId="0" fontId="10" fillId="0" borderId="14" xfId="0" applyFont="1" applyBorder="1" applyAlignment="1" applyProtection="1">
      <alignment horizontal="center" vertical="center"/>
      <protection locked="0"/>
    </xf>
    <xf numFmtId="0" fontId="10" fillId="0" borderId="12" xfId="0" applyFont="1" applyBorder="1" applyAlignment="1" applyProtection="1">
      <alignment horizontal="center" vertical="center"/>
      <protection locked="0"/>
    </xf>
    <xf numFmtId="0" fontId="3" fillId="0" borderId="6" xfId="0" applyFont="1" applyBorder="1" applyAlignment="1" applyProtection="1">
      <alignment horizontal="left" vertical="center" wrapText="1"/>
    </xf>
    <xf numFmtId="0" fontId="3" fillId="0" borderId="2" xfId="0" applyFont="1" applyBorder="1" applyAlignment="1" applyProtection="1">
      <alignment horizontal="left" vertical="center" wrapText="1"/>
    </xf>
    <xf numFmtId="0" fontId="3" fillId="0" borderId="5" xfId="0" applyFont="1" applyBorder="1" applyAlignment="1" applyProtection="1">
      <alignment horizontal="left" vertical="center" wrapText="1"/>
    </xf>
    <xf numFmtId="0" fontId="3" fillId="0" borderId="8" xfId="0" applyFont="1" applyBorder="1" applyAlignment="1" applyProtection="1">
      <alignment horizontal="left" vertical="center" wrapText="1"/>
    </xf>
    <xf numFmtId="0" fontId="3" fillId="0" borderId="3" xfId="0" applyFont="1" applyBorder="1" applyAlignment="1" applyProtection="1">
      <alignment horizontal="left" vertical="center" wrapText="1"/>
    </xf>
    <xf numFmtId="0" fontId="3" fillId="0" borderId="7" xfId="0" applyFont="1" applyBorder="1" applyAlignment="1" applyProtection="1">
      <alignment horizontal="left" vertical="center" wrapText="1"/>
    </xf>
    <xf numFmtId="0" fontId="3" fillId="0" borderId="11" xfId="0" applyFont="1" applyBorder="1" applyAlignment="1" applyProtection="1">
      <alignment horizontal="left" vertical="center" wrapText="1"/>
    </xf>
    <xf numFmtId="0" fontId="3" fillId="0" borderId="4" xfId="0" applyFont="1" applyBorder="1" applyAlignment="1" applyProtection="1">
      <alignment horizontal="left" vertical="center" wrapText="1"/>
    </xf>
    <xf numFmtId="0" fontId="3" fillId="0" borderId="10" xfId="0" applyFont="1" applyBorder="1" applyAlignment="1" applyProtection="1">
      <alignment horizontal="left" vertical="center" wrapText="1"/>
    </xf>
    <xf numFmtId="0" fontId="3" fillId="0" borderId="0" xfId="0" applyNumberFormat="1" applyFont="1" applyAlignment="1" applyProtection="1">
      <alignment horizontal="center" vertical="center"/>
    </xf>
    <xf numFmtId="0" fontId="3" fillId="0" borderId="0" xfId="0" applyFont="1" applyAlignment="1">
      <alignment horizontal="center" vertical="center" wrapText="1"/>
    </xf>
    <xf numFmtId="0" fontId="42" fillId="0" borderId="0" xfId="0" applyFont="1" applyAlignment="1">
      <alignment horizontal="center" vertical="center" wrapText="1"/>
    </xf>
    <xf numFmtId="0" fontId="42" fillId="0" borderId="1" xfId="0" applyFont="1" applyBorder="1" applyAlignment="1">
      <alignment horizontal="center" vertical="center" wrapText="1"/>
    </xf>
    <xf numFmtId="0" fontId="31" fillId="0" borderId="1" xfId="0" applyFont="1" applyBorder="1" applyAlignment="1">
      <alignment horizontal="center" vertical="center" wrapText="1"/>
    </xf>
    <xf numFmtId="164" fontId="4" fillId="0" borderId="76" xfId="0" applyNumberFormat="1" applyFont="1" applyBorder="1" applyAlignment="1" applyProtection="1">
      <alignment horizontal="center" vertical="center" wrapText="1"/>
      <protection locked="0"/>
    </xf>
    <xf numFmtId="0" fontId="3" fillId="0" borderId="77" xfId="0" applyFont="1" applyBorder="1" applyAlignment="1" applyProtection="1">
      <alignment horizontal="center" vertical="center" wrapText="1"/>
      <protection locked="0"/>
    </xf>
    <xf numFmtId="0" fontId="3" fillId="0" borderId="78" xfId="0" applyFont="1" applyBorder="1" applyAlignment="1" applyProtection="1">
      <alignment horizontal="center" vertical="top" wrapText="1"/>
      <protection locked="0"/>
    </xf>
    <xf numFmtId="164" fontId="4" fillId="0" borderId="79" xfId="0" applyNumberFormat="1" applyFont="1" applyBorder="1" applyAlignment="1" applyProtection="1">
      <alignment horizontal="center" vertical="center" wrapText="1"/>
      <protection locked="0"/>
    </xf>
    <xf numFmtId="0" fontId="4" fillId="0" borderId="0" xfId="0" applyFont="1" applyBorder="1" applyAlignment="1" applyProtection="1">
      <alignment horizontal="center" vertical="center"/>
    </xf>
    <xf numFmtId="0" fontId="3" fillId="11" borderId="0" xfId="0" applyFont="1" applyFill="1" applyBorder="1" applyAlignment="1" applyProtection="1">
      <alignment horizontal="center" vertical="center"/>
    </xf>
    <xf numFmtId="0" fontId="4" fillId="0" borderId="40" xfId="0" applyFont="1" applyBorder="1" applyAlignment="1" applyProtection="1">
      <alignment horizontal="center" vertical="center"/>
    </xf>
    <xf numFmtId="0" fontId="4" fillId="0" borderId="26" xfId="0" applyFont="1" applyBorder="1" applyAlignment="1" applyProtection="1">
      <alignment horizontal="center" vertical="center"/>
    </xf>
    <xf numFmtId="0" fontId="3" fillId="11" borderId="40" xfId="0" applyFont="1" applyFill="1" applyBorder="1" applyAlignment="1" applyProtection="1">
      <alignment horizontal="center" vertical="center"/>
    </xf>
    <xf numFmtId="0" fontId="3" fillId="11" borderId="26" xfId="0" applyFont="1" applyFill="1" applyBorder="1" applyAlignment="1" applyProtection="1">
      <alignment horizontal="center" vertical="center"/>
    </xf>
    <xf numFmtId="0" fontId="3" fillId="11" borderId="41" xfId="0" applyFont="1" applyFill="1" applyBorder="1" applyAlignment="1" applyProtection="1">
      <alignment horizontal="center" vertical="center"/>
    </xf>
    <xf numFmtId="0" fontId="3" fillId="11" borderId="42" xfId="0" applyFont="1" applyFill="1" applyBorder="1" applyAlignment="1" applyProtection="1">
      <alignment horizontal="center" vertical="center"/>
    </xf>
    <xf numFmtId="0" fontId="3" fillId="11" borderId="43" xfId="0" applyFont="1" applyFill="1" applyBorder="1" applyAlignment="1" applyProtection="1">
      <alignment horizontal="center" vertical="center"/>
    </xf>
    <xf numFmtId="0" fontId="4" fillId="0" borderId="0" xfId="0" applyFont="1" applyAlignment="1" applyProtection="1">
      <alignment vertical="center"/>
    </xf>
    <xf numFmtId="0" fontId="4" fillId="0" borderId="42" xfId="0" applyFont="1" applyBorder="1" applyAlignment="1" applyProtection="1">
      <alignment vertical="center"/>
    </xf>
    <xf numFmtId="0" fontId="4" fillId="0" borderId="70" xfId="0" applyFont="1" applyBorder="1" applyAlignment="1" applyProtection="1">
      <alignment horizontal="center" vertical="center" wrapText="1"/>
      <protection locked="0"/>
    </xf>
    <xf numFmtId="0" fontId="44" fillId="0" borderId="0" xfId="0" applyFont="1" applyAlignment="1">
      <alignment horizontal="left" vertical="center"/>
    </xf>
    <xf numFmtId="0" fontId="4" fillId="0" borderId="0" xfId="0" applyFont="1" applyAlignment="1" applyProtection="1">
      <alignment horizontal="center" vertical="center"/>
    </xf>
    <xf numFmtId="0" fontId="3" fillId="0" borderId="19" xfId="0" applyFont="1" applyBorder="1" applyAlignment="1" applyProtection="1">
      <alignment horizontal="left" vertical="center" wrapText="1"/>
    </xf>
    <xf numFmtId="0" fontId="0" fillId="0" borderId="0" xfId="0" applyAlignment="1">
      <alignment horizontal="left" vertical="top"/>
    </xf>
    <xf numFmtId="0" fontId="29" fillId="15" borderId="0" xfId="0" applyFont="1" applyFill="1" applyBorder="1" applyAlignment="1">
      <alignment horizontal="left" vertical="top" wrapText="1"/>
    </xf>
    <xf numFmtId="0" fontId="12" fillId="2" borderId="19" xfId="0" applyFont="1" applyFill="1" applyBorder="1" applyAlignment="1">
      <alignment horizontal="center" vertical="center"/>
    </xf>
    <xf numFmtId="0" fontId="12" fillId="2" borderId="24" xfId="0" applyFont="1" applyFill="1" applyBorder="1" applyAlignment="1">
      <alignment horizontal="center" vertical="center"/>
    </xf>
    <xf numFmtId="0" fontId="12" fillId="2" borderId="20" xfId="0" applyFont="1" applyFill="1" applyBorder="1" applyAlignment="1">
      <alignment horizontal="center" vertical="center"/>
    </xf>
    <xf numFmtId="0" fontId="24" fillId="0" borderId="32" xfId="0" applyFont="1" applyFill="1" applyBorder="1" applyAlignment="1">
      <alignment horizontal="center" vertical="center" wrapText="1"/>
    </xf>
    <xf numFmtId="0" fontId="24" fillId="0" borderId="39" xfId="0" applyFont="1" applyFill="1" applyBorder="1" applyAlignment="1">
      <alignment horizontal="center" vertical="center" wrapText="1"/>
    </xf>
    <xf numFmtId="0" fontId="24" fillId="0" borderId="18" xfId="0" applyFont="1" applyFill="1" applyBorder="1" applyAlignment="1">
      <alignment horizontal="center" vertical="center" wrapText="1"/>
    </xf>
    <xf numFmtId="0" fontId="24" fillId="0" borderId="4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26" xfId="0" applyFont="1" applyFill="1" applyBorder="1" applyAlignment="1">
      <alignment horizontal="center" vertical="center" wrapText="1"/>
    </xf>
    <xf numFmtId="0" fontId="24" fillId="0" borderId="41" xfId="0" applyFont="1" applyFill="1" applyBorder="1" applyAlignment="1">
      <alignment horizontal="center" vertical="center" wrapText="1"/>
    </xf>
    <xf numFmtId="0" fontId="24" fillId="0" borderId="42" xfId="0" applyFont="1" applyFill="1" applyBorder="1" applyAlignment="1">
      <alignment horizontal="center" vertical="center" wrapText="1"/>
    </xf>
    <xf numFmtId="0" fontId="24" fillId="0" borderId="43" xfId="0" applyFont="1" applyFill="1" applyBorder="1" applyAlignment="1">
      <alignment horizontal="center" vertical="center" wrapText="1"/>
    </xf>
    <xf numFmtId="0" fontId="35" fillId="4" borderId="32" xfId="0" applyFont="1" applyFill="1" applyBorder="1" applyAlignment="1">
      <alignment horizontal="center" vertical="center"/>
    </xf>
    <xf numFmtId="0" fontId="35" fillId="4" borderId="39" xfId="0" applyFont="1" applyFill="1" applyBorder="1" applyAlignment="1">
      <alignment horizontal="center" vertical="center"/>
    </xf>
    <xf numFmtId="0" fontId="35" fillId="4" borderId="18" xfId="0" applyFont="1" applyFill="1" applyBorder="1" applyAlignment="1">
      <alignment horizontal="center" vertical="center"/>
    </xf>
    <xf numFmtId="0" fontId="35" fillId="4" borderId="40" xfId="0" applyFont="1" applyFill="1" applyBorder="1" applyAlignment="1">
      <alignment horizontal="center" vertical="center"/>
    </xf>
    <xf numFmtId="0" fontId="35" fillId="4" borderId="0" xfId="0" applyFont="1" applyFill="1" applyBorder="1" applyAlignment="1">
      <alignment horizontal="center" vertical="center"/>
    </xf>
    <xf numFmtId="0" fontId="35" fillId="4" borderId="26" xfId="0" applyFont="1" applyFill="1" applyBorder="1" applyAlignment="1">
      <alignment horizontal="center" vertical="center"/>
    </xf>
    <xf numFmtId="0" fontId="34" fillId="21" borderId="40" xfId="0" applyFont="1" applyFill="1" applyBorder="1" applyAlignment="1">
      <alignment horizontal="center" vertical="center"/>
    </xf>
    <xf numFmtId="0" fontId="34" fillId="21" borderId="0" xfId="0" applyFont="1" applyFill="1" applyBorder="1" applyAlignment="1">
      <alignment horizontal="center" vertical="center"/>
    </xf>
    <xf numFmtId="0" fontId="34" fillId="21" borderId="26" xfId="0" applyFont="1" applyFill="1" applyBorder="1" applyAlignment="1">
      <alignment horizontal="center" vertical="center"/>
    </xf>
    <xf numFmtId="0" fontId="34" fillId="21" borderId="41" xfId="0" applyFont="1" applyFill="1" applyBorder="1" applyAlignment="1">
      <alignment horizontal="center" vertical="center"/>
    </xf>
    <xf numFmtId="0" fontId="34" fillId="21" borderId="42" xfId="0" applyFont="1" applyFill="1" applyBorder="1" applyAlignment="1">
      <alignment horizontal="center" vertical="center"/>
    </xf>
    <xf numFmtId="0" fontId="34" fillId="21" borderId="43" xfId="0" applyFont="1" applyFill="1" applyBorder="1" applyAlignment="1">
      <alignment horizontal="center" vertical="center"/>
    </xf>
    <xf numFmtId="0" fontId="14" fillId="0" borderId="0" xfId="0" applyFont="1" applyAlignment="1">
      <alignment horizontal="left" vertical="center" wrapText="1"/>
    </xf>
    <xf numFmtId="0" fontId="13" fillId="0" borderId="0" xfId="0" applyFont="1" applyAlignment="1">
      <alignment horizontal="left" vertical="center" wrapText="1"/>
    </xf>
    <xf numFmtId="0" fontId="23" fillId="11" borderId="31" xfId="0" applyFont="1" applyFill="1" applyBorder="1" applyAlignment="1">
      <alignment horizontal="center" vertical="center"/>
    </xf>
    <xf numFmtId="0" fontId="23" fillId="11" borderId="34" xfId="0" applyFont="1" applyFill="1" applyBorder="1" applyAlignment="1">
      <alignment horizontal="center" vertical="center"/>
    </xf>
    <xf numFmtId="0" fontId="23" fillId="11" borderId="36" xfId="0" applyFont="1" applyFill="1" applyBorder="1" applyAlignment="1">
      <alignment horizontal="center" vertical="center"/>
    </xf>
    <xf numFmtId="0" fontId="0" fillId="0" borderId="0" xfId="0" applyAlignment="1">
      <alignment horizontal="left" vertical="top" wrapText="1"/>
    </xf>
    <xf numFmtId="0" fontId="39" fillId="4" borderId="0" xfId="0" applyFont="1" applyFill="1" applyAlignment="1">
      <alignment horizontal="center" vertical="center"/>
    </xf>
    <xf numFmtId="0" fontId="40" fillId="21" borderId="0" xfId="0" applyFont="1" applyFill="1" applyAlignment="1">
      <alignment horizontal="center" vertical="center"/>
    </xf>
    <xf numFmtId="0" fontId="36" fillId="22" borderId="54" xfId="0" applyFont="1" applyFill="1" applyBorder="1" applyAlignment="1">
      <alignment horizontal="center"/>
    </xf>
    <xf numFmtId="0" fontId="36" fillId="22" borderId="63" xfId="0" applyFont="1" applyFill="1" applyBorder="1" applyAlignment="1">
      <alignment horizontal="center"/>
    </xf>
    <xf numFmtId="0" fontId="36" fillId="22" borderId="8" xfId="0" applyFont="1" applyFill="1" applyBorder="1" applyAlignment="1">
      <alignment horizontal="center"/>
    </xf>
    <xf numFmtId="0" fontId="0" fillId="0" borderId="0" xfId="0" applyAlignment="1">
      <alignment horizontal="left" vertical="top"/>
    </xf>
    <xf numFmtId="0" fontId="29" fillId="11" borderId="54" xfId="0" applyFont="1" applyFill="1" applyBorder="1" applyAlignment="1">
      <alignment horizontal="center" vertical="center" wrapText="1"/>
    </xf>
    <xf numFmtId="0" fontId="29" fillId="11" borderId="8" xfId="0" applyFont="1" applyFill="1" applyBorder="1" applyAlignment="1">
      <alignment horizontal="center" vertical="center" wrapText="1"/>
    </xf>
    <xf numFmtId="0" fontId="45" fillId="21" borderId="5" xfId="0" applyFont="1" applyFill="1" applyBorder="1" applyAlignment="1">
      <alignment horizontal="center" vertical="center" textRotation="90"/>
    </xf>
    <xf numFmtId="0" fontId="45" fillId="21" borderId="7" xfId="0" applyFont="1" applyFill="1" applyBorder="1" applyAlignment="1">
      <alignment horizontal="center" vertical="center" textRotation="90"/>
    </xf>
    <xf numFmtId="0" fontId="29" fillId="15" borderId="80" xfId="0" applyFont="1" applyFill="1" applyBorder="1" applyAlignment="1">
      <alignment horizontal="left" vertical="top" wrapText="1"/>
    </xf>
    <xf numFmtId="0" fontId="29" fillId="15" borderId="0" xfId="0" applyFont="1" applyFill="1" applyBorder="1" applyAlignment="1">
      <alignment horizontal="left" vertical="top" wrapText="1"/>
    </xf>
    <xf numFmtId="0" fontId="38" fillId="0" borderId="45" xfId="0" applyFont="1" applyBorder="1" applyAlignment="1">
      <alignment horizontal="left" vertical="top" wrapText="1"/>
    </xf>
    <xf numFmtId="0" fontId="38" fillId="0" borderId="56" xfId="0" applyFont="1" applyBorder="1" applyAlignment="1">
      <alignment horizontal="left" vertical="top" wrapText="1"/>
    </xf>
    <xf numFmtId="0" fontId="38" fillId="0" borderId="58" xfId="0" applyFont="1" applyBorder="1" applyAlignment="1">
      <alignment horizontal="left" vertical="top" wrapText="1"/>
    </xf>
    <xf numFmtId="0" fontId="28" fillId="0" borderId="55" xfId="0" applyFont="1" applyBorder="1" applyAlignment="1">
      <alignment horizontal="left" vertical="top" wrapText="1"/>
    </xf>
    <xf numFmtId="0" fontId="28" fillId="0" borderId="57" xfId="0" applyFont="1" applyBorder="1" applyAlignment="1">
      <alignment horizontal="left" vertical="top" wrapText="1"/>
    </xf>
    <xf numFmtId="0" fontId="38" fillId="0" borderId="1" xfId="0" quotePrefix="1" applyFont="1" applyBorder="1" applyAlignment="1">
      <alignment vertical="top" wrapText="1"/>
    </xf>
    <xf numFmtId="0" fontId="38" fillId="0" borderId="1" xfId="0" applyFont="1" applyBorder="1" applyAlignment="1">
      <alignment vertical="top"/>
    </xf>
    <xf numFmtId="0" fontId="45" fillId="7" borderId="7" xfId="0" applyFont="1" applyFill="1" applyBorder="1" applyAlignment="1">
      <alignment horizontal="center" vertical="center" textRotation="90"/>
    </xf>
    <xf numFmtId="0" fontId="29" fillId="23" borderId="55" xfId="0" applyFont="1" applyFill="1" applyBorder="1" applyAlignment="1">
      <alignment horizontal="left" vertical="top" wrapText="1"/>
    </xf>
    <xf numFmtId="0" fontId="29" fillId="23" borderId="57" xfId="0" applyFont="1" applyFill="1" applyBorder="1" applyAlignment="1">
      <alignment horizontal="left" vertical="top" wrapText="1"/>
    </xf>
    <xf numFmtId="0" fontId="29" fillId="23" borderId="59" xfId="0" applyFont="1" applyFill="1" applyBorder="1" applyAlignment="1">
      <alignment horizontal="left" vertical="top" wrapText="1"/>
    </xf>
    <xf numFmtId="0" fontId="28" fillId="0" borderId="45" xfId="0" applyFont="1" applyBorder="1" applyAlignment="1">
      <alignment horizontal="left" vertical="top" wrapText="1"/>
    </xf>
    <xf numFmtId="0" fontId="28" fillId="0" borderId="56" xfId="0" applyFont="1" applyBorder="1" applyAlignment="1">
      <alignment horizontal="left" vertical="top" wrapText="1"/>
    </xf>
    <xf numFmtId="0" fontId="28" fillId="0" borderId="58" xfId="0" applyFont="1" applyBorder="1" applyAlignment="1">
      <alignment horizontal="left" vertical="top" wrapText="1"/>
    </xf>
    <xf numFmtId="0" fontId="38" fillId="0" borderId="45" xfId="0" quotePrefix="1" applyFont="1" applyBorder="1" applyAlignment="1">
      <alignment vertical="top" wrapText="1"/>
    </xf>
    <xf numFmtId="0" fontId="38" fillId="0" borderId="56" xfId="0" quotePrefix="1" applyFont="1" applyBorder="1" applyAlignment="1">
      <alignment vertical="top" wrapText="1"/>
    </xf>
    <xf numFmtId="0" fontId="38" fillId="0" borderId="58" xfId="0" quotePrefix="1" applyFont="1" applyBorder="1" applyAlignment="1">
      <alignment vertical="top" wrapText="1"/>
    </xf>
    <xf numFmtId="0" fontId="45" fillId="18" borderId="7" xfId="0" applyFont="1" applyFill="1" applyBorder="1" applyAlignment="1">
      <alignment horizontal="center" vertical="center" textRotation="90"/>
    </xf>
    <xf numFmtId="0" fontId="29" fillId="3" borderId="55" xfId="0" applyFont="1" applyFill="1" applyBorder="1" applyAlignment="1">
      <alignment horizontal="left" vertical="top" wrapText="1"/>
    </xf>
    <xf numFmtId="0" fontId="29" fillId="3" borderId="57" xfId="0" applyFont="1" applyFill="1" applyBorder="1" applyAlignment="1">
      <alignment horizontal="left" vertical="top" wrapText="1"/>
    </xf>
    <xf numFmtId="0" fontId="29" fillId="3" borderId="59" xfId="0" applyFont="1" applyFill="1" applyBorder="1" applyAlignment="1">
      <alignment horizontal="left" vertical="top" wrapText="1"/>
    </xf>
    <xf numFmtId="0" fontId="45" fillId="20" borderId="7" xfId="0" applyFont="1" applyFill="1" applyBorder="1" applyAlignment="1">
      <alignment horizontal="center" vertical="center" textRotation="90"/>
    </xf>
    <xf numFmtId="0" fontId="45" fillId="20" borderId="10" xfId="0" applyFont="1" applyFill="1" applyBorder="1" applyAlignment="1">
      <alignment horizontal="center" vertical="center" textRotation="90"/>
    </xf>
    <xf numFmtId="0" fontId="29" fillId="24" borderId="80" xfId="0" applyFont="1" applyFill="1" applyBorder="1" applyAlignment="1">
      <alignment horizontal="left" vertical="top" wrapText="1"/>
    </xf>
    <xf numFmtId="0" fontId="29" fillId="24" borderId="0" xfId="0" applyFont="1" applyFill="1" applyBorder="1" applyAlignment="1">
      <alignment horizontal="left" vertical="top" wrapText="1"/>
    </xf>
    <xf numFmtId="0" fontId="29" fillId="24" borderId="64" xfId="0" applyFont="1" applyFill="1" applyBorder="1" applyAlignment="1">
      <alignment horizontal="left" vertical="top" wrapText="1"/>
    </xf>
    <xf numFmtId="0" fontId="28" fillId="0" borderId="59" xfId="0" applyFont="1" applyBorder="1" applyAlignment="1">
      <alignment horizontal="left" vertical="top" wrapText="1"/>
    </xf>
    <xf numFmtId="0" fontId="12" fillId="2" borderId="19" xfId="0" applyFont="1" applyFill="1" applyBorder="1" applyAlignment="1" applyProtection="1">
      <alignment horizontal="center" vertical="center"/>
    </xf>
    <xf numFmtId="0" fontId="12" fillId="2" borderId="24" xfId="0" applyFont="1" applyFill="1" applyBorder="1" applyAlignment="1" applyProtection="1">
      <alignment horizontal="center" vertical="center"/>
    </xf>
    <xf numFmtId="0" fontId="12" fillId="2" borderId="20" xfId="0" applyFont="1" applyFill="1" applyBorder="1" applyAlignment="1" applyProtection="1">
      <alignment horizontal="center" vertical="center"/>
    </xf>
    <xf numFmtId="0" fontId="3" fillId="0" borderId="0" xfId="0" applyFont="1" applyAlignment="1">
      <alignment horizontal="center" vertical="center" wrapText="1"/>
    </xf>
    <xf numFmtId="0" fontId="41" fillId="19" borderId="24" xfId="0" applyFont="1" applyFill="1" applyBorder="1" applyAlignment="1">
      <alignment horizontal="center" vertical="center" wrapText="1"/>
    </xf>
    <xf numFmtId="0" fontId="41" fillId="19" borderId="20" xfId="0" applyFont="1" applyFill="1" applyBorder="1" applyAlignment="1">
      <alignment horizontal="center" vertical="center" wrapText="1"/>
    </xf>
    <xf numFmtId="0" fontId="7" fillId="0" borderId="44" xfId="0" applyFont="1" applyBorder="1" applyAlignment="1">
      <alignment horizontal="center" vertical="center"/>
    </xf>
    <xf numFmtId="0" fontId="6" fillId="2" borderId="19" xfId="0" applyFont="1" applyFill="1" applyBorder="1" applyAlignment="1">
      <alignment horizontal="center" vertical="center" wrapText="1"/>
    </xf>
    <xf numFmtId="0" fontId="6" fillId="2" borderId="24"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3" fillId="11" borderId="0" xfId="0" applyFont="1" applyFill="1" applyAlignment="1">
      <alignment horizontal="center" vertical="center" wrapText="1"/>
    </xf>
    <xf numFmtId="0" fontId="4" fillId="0" borderId="0" xfId="0" applyFont="1" applyAlignment="1" applyProtection="1">
      <alignment horizontal="center" vertical="center"/>
    </xf>
    <xf numFmtId="0" fontId="6" fillId="2" borderId="19" xfId="0" applyFont="1" applyFill="1" applyBorder="1" applyAlignment="1" applyProtection="1">
      <alignment horizontal="center" vertical="center" wrapText="1" shrinkToFit="1"/>
    </xf>
    <xf numFmtId="0" fontId="6" fillId="2" borderId="24" xfId="0" applyFont="1" applyFill="1" applyBorder="1" applyAlignment="1" applyProtection="1">
      <alignment horizontal="center" vertical="center" wrapText="1" shrinkToFit="1"/>
    </xf>
    <xf numFmtId="0" fontId="6" fillId="2" borderId="20" xfId="0" applyFont="1" applyFill="1" applyBorder="1" applyAlignment="1" applyProtection="1">
      <alignment horizontal="center" vertical="center" wrapText="1" shrinkToFit="1"/>
    </xf>
    <xf numFmtId="0" fontId="6" fillId="2" borderId="19" xfId="0" applyFont="1" applyFill="1" applyBorder="1" applyAlignment="1" applyProtection="1">
      <alignment horizontal="center" vertical="center" wrapText="1"/>
    </xf>
    <xf numFmtId="0" fontId="6" fillId="2" borderId="24" xfId="0" applyFont="1" applyFill="1" applyBorder="1" applyAlignment="1" applyProtection="1">
      <alignment horizontal="center" vertical="center" wrapText="1"/>
    </xf>
    <xf numFmtId="0" fontId="25" fillId="11" borderId="31" xfId="0" applyFont="1" applyFill="1" applyBorder="1" applyAlignment="1" applyProtection="1">
      <alignment horizontal="center" vertical="center"/>
    </xf>
    <xf numFmtId="0" fontId="25" fillId="11" borderId="34" xfId="0" applyFont="1" applyFill="1" applyBorder="1" applyAlignment="1" applyProtection="1">
      <alignment horizontal="center" vertical="center"/>
    </xf>
    <xf numFmtId="0" fontId="25" fillId="11" borderId="36" xfId="0" applyFont="1" applyFill="1" applyBorder="1" applyAlignment="1" applyProtection="1">
      <alignment horizontal="center" vertical="center"/>
    </xf>
    <xf numFmtId="0" fontId="5" fillId="0" borderId="27" xfId="0" applyFont="1" applyBorder="1" applyAlignment="1" applyProtection="1">
      <alignment horizontal="center" vertical="center" textRotation="90"/>
    </xf>
    <xf numFmtId="0" fontId="5" fillId="0" borderId="28" xfId="0" applyFont="1" applyBorder="1" applyAlignment="1" applyProtection="1">
      <alignment horizontal="center" vertical="center" textRotation="90"/>
    </xf>
    <xf numFmtId="0" fontId="5" fillId="0" borderId="29" xfId="0" applyFont="1" applyBorder="1" applyAlignment="1" applyProtection="1">
      <alignment horizontal="center" vertical="center" textRotation="90"/>
    </xf>
    <xf numFmtId="0" fontId="43" fillId="11" borderId="32" xfId="0" applyFont="1" applyFill="1" applyBorder="1" applyAlignment="1" applyProtection="1">
      <alignment horizontal="center" vertical="center" wrapText="1"/>
    </xf>
    <xf numFmtId="0" fontId="43" fillId="11" borderId="39" xfId="0" applyFont="1" applyFill="1" applyBorder="1" applyAlignment="1" applyProtection="1">
      <alignment horizontal="center" vertical="center"/>
    </xf>
    <xf numFmtId="0" fontId="43" fillId="11" borderId="18" xfId="0" applyFont="1" applyFill="1" applyBorder="1" applyAlignment="1" applyProtection="1">
      <alignment horizontal="center" vertical="center"/>
    </xf>
    <xf numFmtId="0" fontId="3" fillId="0" borderId="19" xfId="0" applyFont="1" applyBorder="1" applyAlignment="1" applyProtection="1">
      <alignment horizontal="center" vertical="center" wrapText="1"/>
      <protection locked="0"/>
    </xf>
    <xf numFmtId="0" fontId="3" fillId="0" borderId="24" xfId="0" applyFont="1" applyBorder="1" applyAlignment="1" applyProtection="1">
      <alignment horizontal="center" vertical="center" wrapText="1"/>
      <protection locked="0"/>
    </xf>
    <xf numFmtId="0" fontId="3" fillId="0" borderId="20" xfId="0" applyFont="1" applyBorder="1" applyAlignment="1" applyProtection="1">
      <alignment horizontal="center" vertical="center" wrapText="1"/>
      <protection locked="0"/>
    </xf>
  </cellXfs>
  <cellStyles count="1">
    <cellStyle name="Normal" xfId="0" builtinId="0"/>
  </cellStyles>
  <dxfs count="118">
    <dxf>
      <fill>
        <patternFill>
          <bgColor rgb="FFFFFF99"/>
        </patternFill>
      </fill>
    </dxf>
    <dxf>
      <fill>
        <patternFill>
          <bgColor rgb="FFFF0000"/>
        </patternFill>
      </fill>
    </dxf>
    <dxf>
      <font>
        <color rgb="FFFF0000"/>
      </font>
      <fill>
        <patternFill>
          <bgColor rgb="FFFFFF66"/>
        </patternFill>
      </fill>
    </dxf>
    <dxf>
      <fill>
        <patternFill>
          <bgColor rgb="FFFFFF99"/>
        </patternFill>
      </fill>
    </dxf>
    <dxf>
      <fill>
        <patternFill>
          <bgColor rgb="FFFFFF99"/>
        </patternFill>
      </fill>
    </dxf>
    <dxf>
      <fill>
        <patternFill>
          <bgColor rgb="FFFF0000"/>
        </patternFill>
      </fill>
    </dxf>
    <dxf>
      <font>
        <color rgb="FFFF0000"/>
      </font>
      <fill>
        <patternFill>
          <bgColor rgb="FFFFFF66"/>
        </patternFill>
      </fill>
    </dxf>
    <dxf>
      <fill>
        <patternFill>
          <bgColor rgb="FFFFFF99"/>
        </patternFill>
      </fill>
    </dxf>
    <dxf>
      <fill>
        <patternFill>
          <bgColor rgb="FFFFFF99"/>
        </patternFill>
      </fill>
    </dxf>
    <dxf>
      <fill>
        <patternFill>
          <bgColor rgb="FFFF0000"/>
        </patternFill>
      </fill>
    </dxf>
    <dxf>
      <font>
        <color rgb="FFFF0000"/>
      </font>
      <fill>
        <patternFill>
          <bgColor rgb="FFFFFF66"/>
        </patternFill>
      </fill>
    </dxf>
    <dxf>
      <fill>
        <patternFill>
          <bgColor rgb="FFFFFF99"/>
        </patternFill>
      </fill>
    </dxf>
    <dxf>
      <fill>
        <patternFill>
          <bgColor rgb="FFFFFF99"/>
        </patternFill>
      </fill>
    </dxf>
    <dxf>
      <fill>
        <patternFill>
          <bgColor rgb="FFFF0000"/>
        </patternFill>
      </fill>
    </dxf>
    <dxf>
      <font>
        <color rgb="FFFF0000"/>
      </font>
      <fill>
        <patternFill>
          <bgColor rgb="FFFFFF66"/>
        </patternFill>
      </fill>
    </dxf>
    <dxf>
      <fill>
        <patternFill>
          <bgColor rgb="FFFFFF99"/>
        </patternFill>
      </fill>
    </dxf>
    <dxf>
      <fill>
        <patternFill>
          <bgColor rgb="FFFFFF99"/>
        </patternFill>
      </fill>
    </dxf>
    <dxf>
      <fill>
        <patternFill>
          <bgColor rgb="FFFF0000"/>
        </patternFill>
      </fill>
    </dxf>
    <dxf>
      <font>
        <color rgb="FFFF0000"/>
      </font>
      <fill>
        <patternFill>
          <bgColor rgb="FFFFFF66"/>
        </patternFill>
      </fill>
    </dxf>
    <dxf>
      <fill>
        <patternFill>
          <bgColor rgb="FFFFFF99"/>
        </patternFill>
      </fill>
    </dxf>
    <dxf>
      <fill>
        <patternFill>
          <bgColor rgb="FFFFFF99"/>
        </patternFill>
      </fill>
    </dxf>
    <dxf>
      <fill>
        <patternFill>
          <bgColor rgb="FFFF0000"/>
        </patternFill>
      </fill>
    </dxf>
    <dxf>
      <font>
        <color rgb="FFFF0000"/>
      </font>
      <fill>
        <patternFill>
          <bgColor rgb="FFFFFF66"/>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66CCFF"/>
        </patternFill>
      </fill>
    </dxf>
    <dxf>
      <fill>
        <patternFill>
          <bgColor rgb="FF92D050"/>
        </patternFill>
      </fill>
    </dxf>
    <dxf>
      <fill>
        <patternFill>
          <bgColor rgb="FFFFC000"/>
        </patternFill>
      </fill>
    </dxf>
    <dxf>
      <fill>
        <patternFill>
          <bgColor rgb="FFCC66FF"/>
        </patternFill>
      </fill>
    </dxf>
    <dxf>
      <fill>
        <patternFill>
          <bgColor rgb="FFFFFF99"/>
        </patternFill>
      </fill>
    </dxf>
    <dxf>
      <fill>
        <patternFill>
          <bgColor rgb="FF66CCFF"/>
        </patternFill>
      </fill>
    </dxf>
    <dxf>
      <fill>
        <patternFill>
          <bgColor rgb="FF92D050"/>
        </patternFill>
      </fill>
    </dxf>
    <dxf>
      <fill>
        <patternFill>
          <bgColor rgb="FFFFC000"/>
        </patternFill>
      </fill>
    </dxf>
    <dxf>
      <fill>
        <patternFill>
          <bgColor rgb="FFCC66FF"/>
        </patternFill>
      </fill>
    </dxf>
    <dxf>
      <fill>
        <patternFill>
          <bgColor rgb="FFFFFF99"/>
        </patternFill>
      </fill>
    </dxf>
    <dxf>
      <fill>
        <patternFill>
          <bgColor rgb="FF66CCFF"/>
        </patternFill>
      </fill>
    </dxf>
    <dxf>
      <fill>
        <patternFill>
          <bgColor rgb="FF92D050"/>
        </patternFill>
      </fill>
    </dxf>
    <dxf>
      <fill>
        <patternFill>
          <bgColor rgb="FFFFC000"/>
        </patternFill>
      </fill>
    </dxf>
    <dxf>
      <fill>
        <patternFill>
          <bgColor rgb="FFCC66FF"/>
        </patternFill>
      </fill>
    </dxf>
    <dxf>
      <fill>
        <patternFill>
          <bgColor rgb="FFFFFF99"/>
        </patternFill>
      </fill>
    </dxf>
    <dxf>
      <fill>
        <patternFill>
          <bgColor rgb="FF66CCFF"/>
        </patternFill>
      </fill>
    </dxf>
    <dxf>
      <fill>
        <patternFill>
          <bgColor rgb="FF92D050"/>
        </patternFill>
      </fill>
    </dxf>
    <dxf>
      <fill>
        <patternFill>
          <bgColor rgb="FFFFC000"/>
        </patternFill>
      </fill>
    </dxf>
    <dxf>
      <fill>
        <patternFill>
          <bgColor rgb="FFCC66FF"/>
        </patternFill>
      </fill>
    </dxf>
    <dxf>
      <fill>
        <patternFill>
          <bgColor rgb="FFFFFF99"/>
        </patternFill>
      </fill>
    </dxf>
    <dxf>
      <fill>
        <patternFill>
          <bgColor rgb="FF66CCFF"/>
        </patternFill>
      </fill>
    </dxf>
    <dxf>
      <fill>
        <patternFill>
          <bgColor rgb="FF92D050"/>
        </patternFill>
      </fill>
    </dxf>
    <dxf>
      <fill>
        <patternFill>
          <bgColor rgb="FFFFC000"/>
        </patternFill>
      </fill>
    </dxf>
    <dxf>
      <fill>
        <patternFill>
          <bgColor rgb="FFCC66FF"/>
        </patternFill>
      </fill>
    </dxf>
    <dxf>
      <fill>
        <patternFill>
          <bgColor rgb="FFFFFF99"/>
        </patternFill>
      </fill>
    </dxf>
    <dxf>
      <fill>
        <patternFill>
          <bgColor rgb="FF66CCFF"/>
        </patternFill>
      </fill>
    </dxf>
    <dxf>
      <fill>
        <patternFill>
          <bgColor rgb="FF92D050"/>
        </patternFill>
      </fill>
    </dxf>
    <dxf>
      <fill>
        <patternFill>
          <bgColor rgb="FFFFC000"/>
        </patternFill>
      </fill>
    </dxf>
    <dxf>
      <fill>
        <patternFill>
          <bgColor rgb="FFCC66FF"/>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FF0000"/>
      </font>
      <fill>
        <patternFill>
          <bgColor rgb="FFFFFF66"/>
        </patternFill>
      </fill>
    </dxf>
    <dxf>
      <fill>
        <patternFill>
          <bgColor rgb="FFFFFF99"/>
        </patternFill>
      </fill>
    </dxf>
    <dxf>
      <fill>
        <patternFill>
          <bgColor rgb="FF66CCFF"/>
        </patternFill>
      </fill>
    </dxf>
    <dxf>
      <fill>
        <patternFill>
          <bgColor rgb="FF92D050"/>
        </patternFill>
      </fill>
    </dxf>
    <dxf>
      <fill>
        <patternFill>
          <bgColor rgb="FFFFC000"/>
        </patternFill>
      </fill>
    </dxf>
    <dxf>
      <fill>
        <patternFill>
          <bgColor rgb="FFCC66FF"/>
        </patternFill>
      </fill>
    </dxf>
    <dxf>
      <fill>
        <patternFill>
          <bgColor rgb="FFFFFF99"/>
        </patternFill>
      </fill>
    </dxf>
    <dxf>
      <fill>
        <patternFill>
          <bgColor rgb="FFFF0000"/>
        </patternFill>
      </fill>
    </dxf>
    <dxf>
      <font>
        <color rgb="FFFF0000"/>
      </font>
      <fill>
        <patternFill>
          <bgColor rgb="FFFFFF66"/>
        </patternFill>
      </fill>
    </dxf>
    <dxf>
      <font>
        <color rgb="FFFF0000"/>
      </font>
      <fill>
        <patternFill>
          <bgColor rgb="FFFFFF66"/>
        </patternFill>
      </fill>
    </dxf>
    <dxf>
      <font>
        <color rgb="FFFF0000"/>
      </font>
      <fill>
        <patternFill>
          <bgColor rgb="FFFFFF66"/>
        </patternFill>
      </fill>
    </dxf>
    <dxf>
      <fill>
        <patternFill>
          <bgColor rgb="FFFFFF00"/>
        </patternFill>
      </fill>
    </dxf>
    <dxf>
      <fill>
        <patternFill>
          <bgColor rgb="FF66CCFF"/>
        </patternFill>
      </fill>
    </dxf>
    <dxf>
      <fill>
        <patternFill>
          <bgColor rgb="FF92D050"/>
        </patternFill>
      </fill>
    </dxf>
    <dxf>
      <fill>
        <patternFill>
          <bgColor rgb="FFFFC000"/>
        </patternFill>
      </fill>
    </dxf>
    <dxf>
      <fill>
        <patternFill>
          <bgColor rgb="FFCC66FF"/>
        </patternFill>
      </fill>
    </dxf>
    <dxf>
      <fill>
        <patternFill>
          <bgColor rgb="FFFFFF99"/>
        </patternFill>
      </fill>
    </dxf>
    <dxf>
      <fill>
        <patternFill>
          <bgColor theme="0" tint="-0.14996795556505021"/>
        </patternFill>
      </fill>
    </dxf>
    <dxf>
      <font>
        <color rgb="FFFF0000"/>
      </font>
      <fill>
        <patternFill>
          <bgColor rgb="FFFFFF66"/>
        </patternFill>
      </fill>
    </dxf>
    <dxf>
      <fill>
        <patternFill>
          <bgColor rgb="FFFFFF66"/>
        </patternFill>
      </fill>
    </dxf>
    <dxf>
      <font>
        <color rgb="FFFF0000"/>
      </font>
      <fill>
        <patternFill>
          <bgColor rgb="FFFFFF6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9966FF"/>
      <color rgb="FFFFFF66"/>
      <color rgb="FF33CCFF"/>
      <color rgb="FFCC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externalLink" Target="externalLinks/externalLink1.xml"/><Relationship Id="rId7" Type="http://schemas.openxmlformats.org/officeDocument/2006/relationships/externalLink" Target="externalLinks/externalLink2.xml"/><Relationship Id="rId8" Type="http://schemas.openxmlformats.org/officeDocument/2006/relationships/theme" Target="theme/theme1.xml"/><Relationship Id="rId9" Type="http://schemas.openxmlformats.org/officeDocument/2006/relationships/styles" Target="styles.xml"/><Relationship Id="rId10" Type="http://schemas.openxmlformats.org/officeDocument/2006/relationships/sharedStrings" Target="sharedStrings.xml"/><Relationship Id="rId11"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charts/_rels/chart1.xml.rels><?xml version="1.0" encoding="UTF-8" standalone="yes"?>
<Relationships xmlns="http://schemas.openxmlformats.org/package/2006/relationships"><Relationship Id="rId1" Type="http://schemas.microsoft.com/office/2011/relationships/chartStyle" Target="style1.xml"/><Relationship Id="rId2" Type="http://schemas.microsoft.com/office/2011/relationships/chartColorStyle" Target="colors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perspective val="3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explosion val="6"/>
          <c:dPt>
            <c:idx val="0"/>
            <c:bubble3D val="0"/>
            <c:spPr>
              <a:solidFill>
                <a:srgbClr val="33CCFF"/>
              </a:solidFill>
              <a:ln w="25400">
                <a:solidFill>
                  <a:schemeClr val="lt1"/>
                </a:solidFill>
              </a:ln>
              <a:effectLst/>
              <a:sp3d contourW="25400">
                <a:contourClr>
                  <a:schemeClr val="lt1"/>
                </a:contourClr>
              </a:sp3d>
            </c:spPr>
          </c:dPt>
          <c:dPt>
            <c:idx val="1"/>
            <c:bubble3D val="0"/>
            <c:spPr>
              <a:solidFill>
                <a:srgbClr val="92D050"/>
              </a:solidFill>
              <a:ln w="25400">
                <a:solidFill>
                  <a:schemeClr val="lt1"/>
                </a:solidFill>
              </a:ln>
              <a:effectLst/>
              <a:sp3d contourW="25400">
                <a:contourClr>
                  <a:schemeClr val="lt1"/>
                </a:contourClr>
              </a:sp3d>
            </c:spPr>
          </c:dPt>
          <c:dPt>
            <c:idx val="2"/>
            <c:bubble3D val="0"/>
            <c:spPr>
              <a:solidFill>
                <a:srgbClr val="FFC000"/>
              </a:solidFill>
              <a:ln w="25400">
                <a:solidFill>
                  <a:schemeClr val="lt1"/>
                </a:solidFill>
              </a:ln>
              <a:effectLst/>
              <a:sp3d contourW="25400">
                <a:contourClr>
                  <a:schemeClr val="lt1"/>
                </a:contourClr>
              </a:sp3d>
            </c:spPr>
          </c:dPt>
          <c:dPt>
            <c:idx val="3"/>
            <c:bubble3D val="0"/>
            <c:spPr>
              <a:solidFill>
                <a:srgbClr val="9966FF"/>
              </a:solidFill>
              <a:ln w="25400">
                <a:solidFill>
                  <a:schemeClr val="lt1"/>
                </a:solidFill>
              </a:ln>
              <a:effectLst/>
              <a:sp3d contourW="25400">
                <a:contourClr>
                  <a:schemeClr val="lt1"/>
                </a:contourClr>
              </a:sp3d>
            </c:spPr>
          </c:dPt>
          <c:dLbls>
            <c:dLbl>
              <c:idx val="0"/>
              <c:layout>
                <c:manualLayout>
                  <c:x val="0.0350877192982455"/>
                  <c:y val="-0.00849256332309322"/>
                </c:manualLayout>
              </c:layout>
              <c:dLblPos val="bestFit"/>
              <c:showLegendKey val="0"/>
              <c:showVal val="1"/>
              <c:showCatName val="1"/>
              <c:showSerName val="0"/>
              <c:showPercent val="0"/>
              <c:showBubbleSize val="0"/>
              <c:extLst>
                <c:ext xmlns:c15="http://schemas.microsoft.com/office/drawing/2012/chart" uri="{CE6537A1-D6FC-4f65-9D91-7224C49458BB}">
                  <c15:layout/>
                </c:ext>
              </c:extLst>
            </c:dLbl>
            <c:dLbl>
              <c:idx val="1"/>
              <c:layout>
                <c:manualLayout>
                  <c:x val="0.0"/>
                  <c:y val="0.105960264900662"/>
                </c:manualLayout>
              </c:layout>
              <c:dLblPos val="bestFit"/>
              <c:showLegendKey val="0"/>
              <c:showVal val="1"/>
              <c:showCatName val="1"/>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'CYCLE 2'!$B$25:$B$28</c:f>
              <c:strCache>
                <c:ptCount val="4"/>
                <c:pt idx="0">
                  <c:v>Ch.App.1</c:v>
                </c:pt>
                <c:pt idx="1">
                  <c:v>Ch.App.2</c:v>
                </c:pt>
                <c:pt idx="2">
                  <c:v>Ch.App.3</c:v>
                </c:pt>
                <c:pt idx="3">
                  <c:v>Ch.App.4</c:v>
                </c:pt>
              </c:strCache>
            </c:strRef>
          </c:cat>
          <c:val>
            <c:numRef>
              <c:f>'CYCLE 2'!$J$25:$J$28</c:f>
              <c:numCache>
                <c:formatCode>0%</c:formatCode>
                <c:ptCount val="4"/>
                <c:pt idx="0">
                  <c:v>0.0</c:v>
                </c:pt>
                <c:pt idx="1">
                  <c:v>0.0</c:v>
                </c:pt>
                <c:pt idx="2">
                  <c:v>0.0</c:v>
                </c:pt>
                <c:pt idx="3">
                  <c:v>0.0</c:v>
                </c:pt>
              </c:numCache>
            </c:numRef>
          </c:val>
        </c:ser>
        <c:dLbls>
          <c:showLegendKey val="0"/>
          <c:showVal val="0"/>
          <c:showCatName val="0"/>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 Id="rId2"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32</xdr:row>
      <xdr:rowOff>0</xdr:rowOff>
    </xdr:from>
    <xdr:to>
      <xdr:col>27</xdr:col>
      <xdr:colOff>133350</xdr:colOff>
      <xdr:row>48</xdr:row>
      <xdr:rowOff>76200</xdr:rowOff>
    </xdr:to>
    <xdr:pic>
      <xdr:nvPicPr>
        <xdr:cNvPr id="2" name="Imag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95300" y="6153150"/>
          <a:ext cx="6324600" cy="31242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43419</xdr:colOff>
      <xdr:row>0</xdr:row>
      <xdr:rowOff>85726</xdr:rowOff>
    </xdr:from>
    <xdr:to>
      <xdr:col>2</xdr:col>
      <xdr:colOff>762001</xdr:colOff>
      <xdr:row>7</xdr:row>
      <xdr:rowOff>22078</xdr:rowOff>
    </xdr:to>
    <xdr:pic>
      <xdr:nvPicPr>
        <xdr:cNvPr id="2" name="Image 1"/>
        <xdr:cNvPicPr>
          <a:picLocks noChangeAspect="1"/>
        </xdr:cNvPicPr>
      </xdr:nvPicPr>
      <xdr:blipFill>
        <a:blip xmlns:r="http://schemas.openxmlformats.org/officeDocument/2006/relationships" r:embed="rId1"/>
        <a:stretch>
          <a:fillRect/>
        </a:stretch>
      </xdr:blipFill>
      <xdr:spPr>
        <a:xfrm>
          <a:off x="472044" y="85726"/>
          <a:ext cx="2528332" cy="1269852"/>
        </a:xfrm>
        <a:prstGeom prst="rect">
          <a:avLst/>
        </a:prstGeom>
      </xdr:spPr>
    </xdr:pic>
    <xdr:clientData/>
  </xdr:twoCellAnchor>
  <xdr:twoCellAnchor editAs="oneCell">
    <xdr:from>
      <xdr:col>3</xdr:col>
      <xdr:colOff>1385821</xdr:colOff>
      <xdr:row>0</xdr:row>
      <xdr:rowOff>19051</xdr:rowOff>
    </xdr:from>
    <xdr:to>
      <xdr:col>3</xdr:col>
      <xdr:colOff>2905124</xdr:colOff>
      <xdr:row>11</xdr:row>
      <xdr:rowOff>38100</xdr:rowOff>
    </xdr:to>
    <xdr:pic>
      <xdr:nvPicPr>
        <xdr:cNvPr id="3" name="Image 2"/>
        <xdr:cNvPicPr>
          <a:picLocks noChangeAspect="1"/>
        </xdr:cNvPicPr>
      </xdr:nvPicPr>
      <xdr:blipFill>
        <a:blip xmlns:r="http://schemas.openxmlformats.org/officeDocument/2006/relationships" r:embed="rId2"/>
        <a:stretch>
          <a:fillRect/>
        </a:stretch>
      </xdr:blipFill>
      <xdr:spPr>
        <a:xfrm>
          <a:off x="6615046" y="19051"/>
          <a:ext cx="1519303" cy="2124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7</xdr:col>
      <xdr:colOff>97321</xdr:colOff>
      <xdr:row>3</xdr:row>
      <xdr:rowOff>38100</xdr:rowOff>
    </xdr:from>
    <xdr:to>
      <xdr:col>7</xdr:col>
      <xdr:colOff>344971</xdr:colOff>
      <xdr:row>3</xdr:row>
      <xdr:rowOff>171450</xdr:rowOff>
    </xdr:to>
    <xdr:sp macro="" textlink="">
      <xdr:nvSpPr>
        <xdr:cNvPr id="3" name="Flèche droite 2"/>
        <xdr:cNvSpPr/>
      </xdr:nvSpPr>
      <xdr:spPr>
        <a:xfrm>
          <a:off x="8918299" y="783535"/>
          <a:ext cx="247650" cy="133350"/>
        </a:xfrm>
        <a:prstGeom prst="rightArrow">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fr-FR"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95251</xdr:colOff>
      <xdr:row>1</xdr:row>
      <xdr:rowOff>66676</xdr:rowOff>
    </xdr:from>
    <xdr:to>
      <xdr:col>8</xdr:col>
      <xdr:colOff>981075</xdr:colOff>
      <xdr:row>4</xdr:row>
      <xdr:rowOff>133351</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333375</xdr:colOff>
      <xdr:row>2</xdr:row>
      <xdr:rowOff>104775</xdr:rowOff>
    </xdr:from>
    <xdr:to>
      <xdr:col>2</xdr:col>
      <xdr:colOff>1238250</xdr:colOff>
      <xdr:row>2</xdr:row>
      <xdr:rowOff>342900</xdr:rowOff>
    </xdr:to>
    <xdr:sp macro="" textlink="">
      <xdr:nvSpPr>
        <xdr:cNvPr id="4" name="ZoneTexte 3"/>
        <xdr:cNvSpPr txBox="1"/>
      </xdr:nvSpPr>
      <xdr:spPr>
        <a:xfrm>
          <a:off x="333375" y="704850"/>
          <a:ext cx="1771650"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a:latin typeface="Cooper Black" panose="0208090404030B020404" pitchFamily="18" charset="0"/>
            </a:rPr>
            <a:t>Synthèse annuelle</a:t>
          </a:r>
        </a:p>
      </xdr:txBody>
    </xdr:sp>
    <xdr:clientData/>
  </xdr:twoCellAnchor>
  <xdr:twoCellAnchor>
    <xdr:from>
      <xdr:col>19</xdr:col>
      <xdr:colOff>85725</xdr:colOff>
      <xdr:row>3</xdr:row>
      <xdr:rowOff>95250</xdr:rowOff>
    </xdr:from>
    <xdr:to>
      <xdr:col>20</xdr:col>
      <xdr:colOff>142875</xdr:colOff>
      <xdr:row>3</xdr:row>
      <xdr:rowOff>276225</xdr:rowOff>
    </xdr:to>
    <xdr:sp macro="" textlink="">
      <xdr:nvSpPr>
        <xdr:cNvPr id="5" name="Flèche droite 4"/>
        <xdr:cNvSpPr/>
      </xdr:nvSpPr>
      <xdr:spPr>
        <a:xfrm>
          <a:off x="11915775" y="1543050"/>
          <a:ext cx="314325" cy="180975"/>
        </a:xfrm>
        <a:prstGeom prst="rightArrow">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fr-FR"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PF-Programmation_eps_Cycle-2-fichier_classes.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e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Fiche guide"/>
      <sheetName val="Préambule"/>
      <sheetName val="Événements"/>
      <sheetName val="APS"/>
      <sheetName val="CYCLE 2"/>
    </sheetNames>
    <sheetDataSet>
      <sheetData sheetId="0" refreshError="1"/>
      <sheetData sheetId="1"/>
      <sheetData sheetId="2">
        <row r="3">
          <cell r="B3" t="str">
            <v>@</v>
          </cell>
          <cell r="N3">
            <v>1</v>
          </cell>
        </row>
        <row r="4">
          <cell r="B4" t="str">
            <v>@</v>
          </cell>
          <cell r="N4">
            <v>2</v>
          </cell>
        </row>
        <row r="5">
          <cell r="B5" t="str">
            <v>@</v>
          </cell>
          <cell r="N5">
            <v>3</v>
          </cell>
        </row>
        <row r="6">
          <cell r="N6">
            <v>4</v>
          </cell>
        </row>
        <row r="7">
          <cell r="N7" t="str">
            <v>@</v>
          </cell>
        </row>
        <row r="10">
          <cell r="N10" t="str">
            <v>* CLASSES *</v>
          </cell>
        </row>
        <row r="12">
          <cell r="N12" t="str">
            <v>CP</v>
          </cell>
        </row>
        <row r="13">
          <cell r="N13" t="str">
            <v>CE1</v>
          </cell>
        </row>
        <row r="14">
          <cell r="N14" t="str">
            <v>CE2</v>
          </cell>
        </row>
        <row r="15">
          <cell r="N15" t="str">
            <v>CP/CE1</v>
          </cell>
        </row>
        <row r="16">
          <cell r="N16" t="str">
            <v>CE1/CE2</v>
          </cell>
        </row>
        <row r="17">
          <cell r="N17" t="str">
            <v>CP/CE1/CE2</v>
          </cell>
        </row>
        <row r="20">
          <cell r="N20" t="str">
            <v>@</v>
          </cell>
        </row>
        <row r="50">
          <cell r="N50" t="str">
            <v>@</v>
          </cell>
        </row>
        <row r="56">
          <cell r="N56" t="str">
            <v>2015-16</v>
          </cell>
        </row>
        <row r="57">
          <cell r="N57" t="str">
            <v>2016-17</v>
          </cell>
        </row>
        <row r="58">
          <cell r="N58" t="str">
            <v>2017-18</v>
          </cell>
        </row>
        <row r="59">
          <cell r="N59" t="str">
            <v>2018-19</v>
          </cell>
        </row>
        <row r="60">
          <cell r="N60" t="str">
            <v>2019-20</v>
          </cell>
        </row>
        <row r="61">
          <cell r="N61" t="str">
            <v>@</v>
          </cell>
        </row>
      </sheetData>
      <sheetData sheetId="3">
        <row r="4">
          <cell r="A4" t="str">
            <v xml:space="preserve">* Ch.App_1 *
</v>
          </cell>
          <cell r="B4" t="str">
            <v xml:space="preserve">* Ch.App_2 *
</v>
          </cell>
          <cell r="C4" t="str">
            <v xml:space="preserve">* Ch.App_3 *
</v>
          </cell>
          <cell r="D4" t="str">
            <v xml:space="preserve">* Ch.App_4 *
</v>
          </cell>
          <cell r="F4" t="str">
            <v xml:space="preserve">* Ch.App_01_APS *
</v>
          </cell>
          <cell r="G4" t="str">
            <v>* Ch.App_02_APS *</v>
          </cell>
          <cell r="H4" t="str">
            <v xml:space="preserve">* Ch.App_03_APS *
</v>
          </cell>
          <cell r="I4" t="str">
            <v xml:space="preserve">* Ch.App_04_APS *
</v>
          </cell>
        </row>
        <row r="6">
          <cell r="A6" t="str">
            <v>Courir, sauter, lancer à des intensités et des durées variables dans des contextes adaptés</v>
          </cell>
          <cell r="B6" t="str">
            <v>Se déplacer dans l’eau sur une quinzaine de mètres sans appui et après un temps d’immersion</v>
          </cell>
          <cell r="C6" t="str">
            <v>Mobiliser le pouvoir expressif du corps, en reproduisant une séquence simple d’actions apprise ou en présentant une action inventée</v>
          </cell>
          <cell r="D6" t="str">
            <v>s’engager dans un affrontement individuel ou collectif en respectant les règles du jeu</v>
          </cell>
          <cell r="F6" t="str">
            <v>Activités athlétiques</v>
          </cell>
          <cell r="G6" t="str">
            <v>Activités d'orientation</v>
          </cell>
          <cell r="H6" t="str">
            <v>Acrosport</v>
          </cell>
          <cell r="I6" t="str">
            <v>Basket-ball</v>
          </cell>
        </row>
        <row r="7">
          <cell r="A7" t="str">
            <v>Savoir différencier : courir vite et courir longtemps / lancer loin et lancer précis / sauter haut et sauter loin</v>
          </cell>
          <cell r="B7" t="str">
            <v>Réaliser un parcours en adaptant ses déplacements à un environnement inhabituel. L’espace est aménagé et sécurisé</v>
          </cell>
          <cell r="C7" t="str">
            <v>S’adapter au rythme, mémoriser des pas, des figures, des éléments et des enchainements pour réaliser des actions individuelles et collectives.</v>
          </cell>
          <cell r="D7" t="str">
            <v>contrôler son engagement moteur et affectif pour réussir des actions simples</v>
          </cell>
          <cell r="F7" t="str">
            <v>Course avec obstacles</v>
          </cell>
          <cell r="G7" t="str">
            <v>Escalade</v>
          </cell>
          <cell r="H7" t="str">
            <v>Danses collectives</v>
          </cell>
          <cell r="I7" t="str">
            <v>Football</v>
          </cell>
        </row>
        <row r="8">
          <cell r="A8" t="str">
            <v>Accepter de viser une performance mesurée et de se confronter aux autres</v>
          </cell>
          <cell r="B8" t="str">
            <v>Respecter les règles de sécurité qui s’appliquent</v>
          </cell>
          <cell r="D8" t="str">
            <v>connaitre le but du jeu</v>
          </cell>
          <cell r="F8" t="str">
            <v>Course de relais</v>
          </cell>
          <cell r="G8" t="str">
            <v>Jeux traditionnels</v>
          </cell>
          <cell r="H8" t="str">
            <v>Danse d'expression</v>
          </cell>
          <cell r="I8" t="str">
            <v>Futsal</v>
          </cell>
        </row>
        <row r="9">
          <cell r="A9" t="str">
            <v>Remplir quelques rôles spécifiques</v>
          </cell>
          <cell r="D9" t="str">
            <v>reconnaitre ses partenaires et ses adversaires</v>
          </cell>
          <cell r="F9" t="str">
            <v>Course de vitesse</v>
          </cell>
          <cell r="G9" t="str">
            <v>Kayak</v>
          </cell>
          <cell r="H9" t="str">
            <v>Danses traditionnelles</v>
          </cell>
          <cell r="I9" t="str">
            <v>Handball</v>
          </cell>
        </row>
        <row r="10">
          <cell r="A10" t="str">
            <v>^</v>
          </cell>
          <cell r="B10" t="str">
            <v>^</v>
          </cell>
          <cell r="C10" t="str">
            <v>^</v>
          </cell>
          <cell r="D10" t="str">
            <v>^</v>
          </cell>
          <cell r="F10" t="str">
            <v xml:space="preserve">Course en durée </v>
          </cell>
          <cell r="G10" t="str">
            <v>Marche</v>
          </cell>
          <cell r="H10" t="str">
            <v>Expression corporelle</v>
          </cell>
          <cell r="I10" t="str">
            <v>Jeux collectifs avec ballon (ballon capitaine ...)</v>
          </cell>
        </row>
        <row r="11">
          <cell r="A11" t="str">
            <v>@</v>
          </cell>
          <cell r="B11" t="str">
            <v>@</v>
          </cell>
          <cell r="C11" t="str">
            <v>@</v>
          </cell>
          <cell r="D11" t="str">
            <v>@</v>
          </cell>
          <cell r="F11" t="str">
            <v>Jeux traditionnels : patia fa, timau ra'au…</v>
          </cell>
          <cell r="G11" t="str">
            <v>Natation (apprentissage et randonnées aquatiques)</v>
          </cell>
          <cell r="H11" t="str">
            <v>Gymnastique Rythmique et Sportive</v>
          </cell>
          <cell r="I11" t="str">
            <v>Jeux collectifs sans ballon (déménageurs, …)</v>
          </cell>
        </row>
        <row r="12">
          <cell r="F12" t="str">
            <v>Lancer de précision, en distance…</v>
          </cell>
          <cell r="G12" t="str">
            <v>Parcours aménagés</v>
          </cell>
          <cell r="H12" t="str">
            <v>Jeux traditionnels : Fai (jeux de ficelles), rere (danse avec bâtons)</v>
          </cell>
          <cell r="I12" t="str">
            <v>Jeux de lutte</v>
          </cell>
        </row>
        <row r="13">
          <cell r="F13" t="str">
            <v>Multi-Sauts</v>
          </cell>
          <cell r="G13" t="str">
            <v>Plongée</v>
          </cell>
          <cell r="H13" t="str">
            <v>Mimes</v>
          </cell>
          <cell r="I13" t="str">
            <v>Jeux de raquettes</v>
          </cell>
        </row>
        <row r="14">
          <cell r="F14" t="str">
            <v>Natation (longueurs chronométrées)</v>
          </cell>
          <cell r="G14" t="str">
            <v>Randonnée</v>
          </cell>
          <cell r="H14" t="str">
            <v>Natation synchronisée</v>
          </cell>
          <cell r="I14" t="str">
            <v>Jeux d'oppostion</v>
          </cell>
        </row>
        <row r="15">
          <cell r="F15" t="str">
            <v>Saut en contrebas (maternelle)</v>
          </cell>
          <cell r="G15" t="str">
            <v>Rollers</v>
          </cell>
          <cell r="I15" t="str">
            <v>Jeux traditionnels : huti taura, 'ou'a pute, ohi 'ofai…</v>
          </cell>
        </row>
        <row r="16">
          <cell r="F16" t="str">
            <v>Saut en hauteur</v>
          </cell>
          <cell r="G16" t="str">
            <v>Rore (échasses)</v>
          </cell>
          <cell r="I16" t="str">
            <v>Judo</v>
          </cell>
        </row>
        <row r="17">
          <cell r="F17" t="str">
            <v>Saut en longueur</v>
          </cell>
          <cell r="G17" t="str">
            <v>skate-board</v>
          </cell>
          <cell r="I17" t="str">
            <v>Just Play</v>
          </cell>
        </row>
        <row r="18">
          <cell r="G18" t="str">
            <v>Surf</v>
          </cell>
          <cell r="I18" t="str">
            <v>Kin-ball</v>
          </cell>
        </row>
        <row r="19">
          <cell r="G19" t="str">
            <v>Tricycle</v>
          </cell>
          <cell r="I19" t="str">
            <v>Pétanque</v>
          </cell>
        </row>
        <row r="20">
          <cell r="G20" t="str">
            <v>Trottinette</v>
          </cell>
          <cell r="I20" t="str">
            <v>Rugby</v>
          </cell>
        </row>
        <row r="21">
          <cell r="G21" t="str">
            <v>Va'a (pirogue)</v>
          </cell>
          <cell r="I21" t="str">
            <v>Ultimate</v>
          </cell>
        </row>
        <row r="22">
          <cell r="G22" t="str">
            <v>Vélo</v>
          </cell>
          <cell r="I22" t="str">
            <v>Unihoc</v>
          </cell>
        </row>
        <row r="23">
          <cell r="G23" t="str">
            <v>Voile</v>
          </cell>
          <cell r="I23" t="str">
            <v>Volley-ball</v>
          </cell>
        </row>
        <row r="29">
          <cell r="F29" t="str">
            <v>^</v>
          </cell>
          <cell r="G29" t="str">
            <v>^</v>
          </cell>
          <cell r="H29" t="str">
            <v>^</v>
          </cell>
          <cell r="I29" t="str">
            <v>^</v>
          </cell>
        </row>
        <row r="30">
          <cell r="F30" t="str">
            <v>@</v>
          </cell>
          <cell r="G30" t="str">
            <v>@</v>
          </cell>
          <cell r="H30" t="str">
            <v>@</v>
          </cell>
          <cell r="I30" t="str">
            <v>@</v>
          </cell>
        </row>
      </sheetData>
      <sheetData sheetId="4">
        <row r="4">
          <cell r="C4" t="str">
            <v>@</v>
          </cell>
        </row>
        <row r="7">
          <cell r="C7" t="str">
            <v>@</v>
          </cell>
        </row>
        <row r="8">
          <cell r="C8" t="str">
            <v>@</v>
          </cell>
        </row>
        <row r="9">
          <cell r="C9" t="str">
            <v>@</v>
          </cell>
        </row>
        <row r="24">
          <cell r="C24" t="str">
            <v/>
          </cell>
          <cell r="D24" t="str">
            <v/>
          </cell>
          <cell r="E24" t="str">
            <v/>
          </cell>
          <cell r="F24" t="str">
            <v/>
          </cell>
          <cell r="G24" t="str">
            <v/>
          </cell>
          <cell r="H24" t="str">
            <v/>
          </cell>
          <cell r="I24" t="str">
            <v/>
          </cell>
        </row>
        <row r="25">
          <cell r="C25" t="str">
            <v/>
          </cell>
          <cell r="D25" t="str">
            <v/>
          </cell>
          <cell r="E25" t="str">
            <v/>
          </cell>
          <cell r="F25" t="str">
            <v/>
          </cell>
          <cell r="G25" t="str">
            <v/>
          </cell>
          <cell r="H25" t="str">
            <v/>
          </cell>
          <cell r="I25" t="str">
            <v/>
          </cell>
        </row>
        <row r="26">
          <cell r="C26" t="str">
            <v/>
          </cell>
          <cell r="D26" t="str">
            <v/>
          </cell>
          <cell r="E26" t="str">
            <v/>
          </cell>
          <cell r="F26" t="str">
            <v/>
          </cell>
          <cell r="G26" t="str">
            <v/>
          </cell>
          <cell r="H26" t="str">
            <v/>
          </cell>
          <cell r="I26" t="str">
            <v/>
          </cell>
        </row>
        <row r="27">
          <cell r="C27" t="str">
            <v/>
          </cell>
          <cell r="D27" t="str">
            <v/>
          </cell>
          <cell r="E27" t="str">
            <v/>
          </cell>
          <cell r="F27" t="str">
            <v/>
          </cell>
          <cell r="G27" t="str">
            <v/>
          </cell>
          <cell r="H27" t="str">
            <v/>
          </cell>
          <cell r="I27" t="str">
            <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Listes"/>
    </sheetNames>
    <sheetDataSet>
      <sheetData sheetId="0" refreshError="1"/>
    </sheetDataSet>
  </externalBook>
</externalLink>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 Id="rId2" Type="http://schemas.openxmlformats.org/officeDocument/2006/relationships/vmlDrawing" Target="../drawings/vmlDrawing1.vml"/><Relationship Id="rId3"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sheetPr>
  <dimension ref="B1:AS32"/>
  <sheetViews>
    <sheetView showGridLines="0" tabSelected="1" workbookViewId="0">
      <selection activeCell="AA20" sqref="AA20"/>
    </sheetView>
  </sheetViews>
  <sheetFormatPr baseColWidth="10" defaultColWidth="3.6640625" defaultRowHeight="13" x14ac:dyDescent="0"/>
  <cols>
    <col min="1" max="16384" width="3.6640625" style="5"/>
  </cols>
  <sheetData>
    <row r="1" spans="2:45" ht="14" thickBot="1">
      <c r="B1" s="163" t="s">
        <v>55</v>
      </c>
      <c r="C1" s="164"/>
      <c r="D1" s="164"/>
      <c r="E1" s="164"/>
      <c r="F1" s="164"/>
      <c r="G1" s="164"/>
      <c r="H1" s="164"/>
      <c r="I1" s="164"/>
      <c r="J1" s="164"/>
      <c r="K1" s="164"/>
      <c r="L1" s="164"/>
      <c r="M1" s="164"/>
      <c r="N1" s="164"/>
      <c r="O1" s="164"/>
      <c r="P1" s="164"/>
      <c r="Q1" s="164"/>
      <c r="R1" s="164"/>
      <c r="S1" s="164"/>
      <c r="T1" s="164"/>
      <c r="U1" s="164"/>
      <c r="V1" s="164"/>
      <c r="W1" s="164"/>
      <c r="X1" s="164"/>
      <c r="Y1" s="164"/>
      <c r="Z1" s="165"/>
    </row>
    <row r="2" spans="2:45" ht="14" thickBot="1">
      <c r="B2" s="6"/>
      <c r="C2" s="6"/>
      <c r="D2" s="6"/>
      <c r="E2" s="6"/>
      <c r="F2" s="6"/>
      <c r="G2" s="6"/>
      <c r="H2" s="6"/>
      <c r="I2" s="6"/>
      <c r="J2" s="6"/>
      <c r="K2" s="6"/>
      <c r="L2" s="6"/>
      <c r="M2" s="6"/>
      <c r="N2" s="6"/>
      <c r="O2" s="6"/>
      <c r="P2" s="6"/>
      <c r="Q2" s="6"/>
      <c r="R2" s="6"/>
      <c r="S2" s="6"/>
      <c r="T2" s="6"/>
      <c r="U2" s="6"/>
      <c r="V2" s="6"/>
      <c r="W2" s="6"/>
      <c r="X2" s="6"/>
      <c r="Y2" s="6"/>
      <c r="Z2" s="6"/>
    </row>
    <row r="3" spans="2:45" ht="15" customHeight="1">
      <c r="B3" s="166" t="s">
        <v>92</v>
      </c>
      <c r="C3" s="167"/>
      <c r="D3" s="167"/>
      <c r="E3" s="167"/>
      <c r="F3" s="167"/>
      <c r="G3" s="167"/>
      <c r="H3" s="167"/>
      <c r="I3" s="167"/>
      <c r="J3" s="167"/>
      <c r="K3" s="167"/>
      <c r="L3" s="167"/>
      <c r="M3" s="167"/>
      <c r="N3" s="167"/>
      <c r="O3" s="167"/>
      <c r="P3" s="167"/>
      <c r="Q3" s="167"/>
      <c r="R3" s="167"/>
      <c r="S3" s="167"/>
      <c r="T3" s="167"/>
      <c r="U3" s="167"/>
      <c r="V3" s="167"/>
      <c r="W3" s="167"/>
      <c r="X3" s="167"/>
      <c r="Y3" s="167"/>
      <c r="Z3" s="168"/>
      <c r="AD3" s="175" t="s">
        <v>146</v>
      </c>
      <c r="AE3" s="176"/>
      <c r="AF3" s="176"/>
      <c r="AG3" s="176"/>
      <c r="AH3" s="176"/>
      <c r="AI3" s="176"/>
      <c r="AJ3" s="176"/>
      <c r="AK3" s="176"/>
      <c r="AL3" s="176"/>
      <c r="AM3" s="176"/>
      <c r="AN3" s="176"/>
      <c r="AO3" s="176"/>
      <c r="AP3" s="176"/>
      <c r="AQ3" s="176"/>
      <c r="AR3" s="176"/>
      <c r="AS3" s="177"/>
    </row>
    <row r="4" spans="2:45">
      <c r="B4" s="169"/>
      <c r="C4" s="170"/>
      <c r="D4" s="170"/>
      <c r="E4" s="170"/>
      <c r="F4" s="170"/>
      <c r="G4" s="170"/>
      <c r="H4" s="170"/>
      <c r="I4" s="170"/>
      <c r="J4" s="170"/>
      <c r="K4" s="170"/>
      <c r="L4" s="170"/>
      <c r="M4" s="170"/>
      <c r="N4" s="170"/>
      <c r="O4" s="170"/>
      <c r="P4" s="170"/>
      <c r="Q4" s="170"/>
      <c r="R4" s="170"/>
      <c r="S4" s="170"/>
      <c r="T4" s="170"/>
      <c r="U4" s="170"/>
      <c r="V4" s="170"/>
      <c r="W4" s="170"/>
      <c r="X4" s="170"/>
      <c r="Y4" s="170"/>
      <c r="Z4" s="171"/>
      <c r="AD4" s="178"/>
      <c r="AE4" s="179"/>
      <c r="AF4" s="179"/>
      <c r="AG4" s="179"/>
      <c r="AH4" s="179"/>
      <c r="AI4" s="179"/>
      <c r="AJ4" s="179"/>
      <c r="AK4" s="179"/>
      <c r="AL4" s="179"/>
      <c r="AM4" s="179"/>
      <c r="AN4" s="179"/>
      <c r="AO4" s="179"/>
      <c r="AP4" s="179"/>
      <c r="AQ4" s="179"/>
      <c r="AR4" s="179"/>
      <c r="AS4" s="180"/>
    </row>
    <row r="5" spans="2:45">
      <c r="B5" s="169"/>
      <c r="C5" s="170"/>
      <c r="D5" s="170"/>
      <c r="E5" s="170"/>
      <c r="F5" s="170"/>
      <c r="G5" s="170"/>
      <c r="H5" s="170"/>
      <c r="I5" s="170"/>
      <c r="J5" s="170"/>
      <c r="K5" s="170"/>
      <c r="L5" s="170"/>
      <c r="M5" s="170"/>
      <c r="N5" s="170"/>
      <c r="O5" s="170"/>
      <c r="P5" s="170"/>
      <c r="Q5" s="170"/>
      <c r="R5" s="170"/>
      <c r="S5" s="170"/>
      <c r="T5" s="170"/>
      <c r="U5" s="170"/>
      <c r="V5" s="170"/>
      <c r="W5" s="170"/>
      <c r="X5" s="170"/>
      <c r="Y5" s="170"/>
      <c r="Z5" s="171"/>
      <c r="AD5" s="178"/>
      <c r="AE5" s="179"/>
      <c r="AF5" s="179"/>
      <c r="AG5" s="179"/>
      <c r="AH5" s="179"/>
      <c r="AI5" s="179"/>
      <c r="AJ5" s="179"/>
      <c r="AK5" s="179"/>
      <c r="AL5" s="179"/>
      <c r="AM5" s="179"/>
      <c r="AN5" s="179"/>
      <c r="AO5" s="179"/>
      <c r="AP5" s="179"/>
      <c r="AQ5" s="179"/>
      <c r="AR5" s="179"/>
      <c r="AS5" s="180"/>
    </row>
    <row r="6" spans="2:45" ht="14" thickBot="1">
      <c r="B6" s="172"/>
      <c r="C6" s="173"/>
      <c r="D6" s="173"/>
      <c r="E6" s="173"/>
      <c r="F6" s="173"/>
      <c r="G6" s="173"/>
      <c r="H6" s="173"/>
      <c r="I6" s="173"/>
      <c r="J6" s="173"/>
      <c r="K6" s="173"/>
      <c r="L6" s="173"/>
      <c r="M6" s="173"/>
      <c r="N6" s="173"/>
      <c r="O6" s="173"/>
      <c r="P6" s="173"/>
      <c r="Q6" s="173"/>
      <c r="R6" s="173"/>
      <c r="S6" s="173"/>
      <c r="T6" s="173"/>
      <c r="U6" s="173"/>
      <c r="V6" s="173"/>
      <c r="W6" s="173"/>
      <c r="X6" s="173"/>
      <c r="Y6" s="173"/>
      <c r="Z6" s="174"/>
      <c r="AD6" s="178"/>
      <c r="AE6" s="179"/>
      <c r="AF6" s="179"/>
      <c r="AG6" s="179"/>
      <c r="AH6" s="179"/>
      <c r="AI6" s="179"/>
      <c r="AJ6" s="179"/>
      <c r="AK6" s="179"/>
      <c r="AL6" s="179"/>
      <c r="AM6" s="179"/>
      <c r="AN6" s="179"/>
      <c r="AO6" s="179"/>
      <c r="AP6" s="179"/>
      <c r="AQ6" s="179"/>
      <c r="AR6" s="179"/>
      <c r="AS6" s="180"/>
    </row>
    <row r="7" spans="2:45">
      <c r="B7" s="6"/>
      <c r="C7" s="6"/>
      <c r="D7" s="6"/>
      <c r="E7" s="6"/>
      <c r="F7" s="6"/>
      <c r="G7" s="6"/>
      <c r="H7" s="6"/>
      <c r="I7" s="6"/>
      <c r="J7" s="6"/>
      <c r="K7" s="6"/>
      <c r="L7" s="6"/>
      <c r="M7" s="6"/>
      <c r="N7" s="6"/>
      <c r="O7" s="6"/>
      <c r="P7" s="6"/>
      <c r="Q7" s="6"/>
      <c r="R7" s="6"/>
      <c r="S7" s="6"/>
      <c r="T7" s="6"/>
      <c r="U7" s="6"/>
      <c r="V7" s="6"/>
      <c r="W7" s="6"/>
      <c r="X7" s="6"/>
      <c r="Y7" s="6"/>
      <c r="Z7" s="6"/>
      <c r="AD7" s="181">
        <v>2</v>
      </c>
      <c r="AE7" s="182"/>
      <c r="AF7" s="182"/>
      <c r="AG7" s="182"/>
      <c r="AH7" s="182"/>
      <c r="AI7" s="182"/>
      <c r="AJ7" s="182"/>
      <c r="AK7" s="182"/>
      <c r="AL7" s="182"/>
      <c r="AM7" s="182"/>
      <c r="AN7" s="182"/>
      <c r="AO7" s="182"/>
      <c r="AP7" s="182"/>
      <c r="AQ7" s="182"/>
      <c r="AR7" s="182"/>
      <c r="AS7" s="183"/>
    </row>
    <row r="8" spans="2:45">
      <c r="AD8" s="181"/>
      <c r="AE8" s="182"/>
      <c r="AF8" s="182"/>
      <c r="AG8" s="182"/>
      <c r="AH8" s="182"/>
      <c r="AI8" s="182"/>
      <c r="AJ8" s="182"/>
      <c r="AK8" s="182"/>
      <c r="AL8" s="182"/>
      <c r="AM8" s="182"/>
      <c r="AN8" s="182"/>
      <c r="AO8" s="182"/>
      <c r="AP8" s="182"/>
      <c r="AQ8" s="182"/>
      <c r="AR8" s="182"/>
      <c r="AS8" s="183"/>
    </row>
    <row r="9" spans="2:45">
      <c r="B9" s="7" t="s">
        <v>170</v>
      </c>
      <c r="AD9" s="181"/>
      <c r="AE9" s="182"/>
      <c r="AF9" s="182"/>
      <c r="AG9" s="182"/>
      <c r="AH9" s="182"/>
      <c r="AI9" s="182"/>
      <c r="AJ9" s="182"/>
      <c r="AK9" s="182"/>
      <c r="AL9" s="182"/>
      <c r="AM9" s="182"/>
      <c r="AN9" s="182"/>
      <c r="AO9" s="182"/>
      <c r="AP9" s="182"/>
      <c r="AQ9" s="182"/>
      <c r="AR9" s="182"/>
      <c r="AS9" s="183"/>
    </row>
    <row r="10" spans="2:45">
      <c r="B10" s="7"/>
      <c r="C10" s="58"/>
      <c r="D10" s="58"/>
      <c r="E10" s="58"/>
      <c r="F10" s="58"/>
      <c r="G10" s="58"/>
      <c r="H10" s="58"/>
      <c r="I10" s="58"/>
      <c r="J10" s="58"/>
      <c r="K10" s="58"/>
      <c r="L10" s="58"/>
      <c r="M10" s="58"/>
      <c r="N10" s="58"/>
      <c r="O10" s="58"/>
      <c r="P10" s="58"/>
      <c r="Q10" s="58"/>
      <c r="R10" s="58"/>
      <c r="S10" s="58"/>
      <c r="T10" s="58"/>
      <c r="U10" s="58"/>
      <c r="V10" s="58"/>
      <c r="W10" s="58"/>
      <c r="X10" s="58"/>
      <c r="Y10" s="58"/>
      <c r="AD10" s="181"/>
      <c r="AE10" s="182"/>
      <c r="AF10" s="182"/>
      <c r="AG10" s="182"/>
      <c r="AH10" s="182"/>
      <c r="AI10" s="182"/>
      <c r="AJ10" s="182"/>
      <c r="AK10" s="182"/>
      <c r="AL10" s="182"/>
      <c r="AM10" s="182"/>
      <c r="AN10" s="182"/>
      <c r="AO10" s="182"/>
      <c r="AP10" s="182"/>
      <c r="AQ10" s="182"/>
      <c r="AR10" s="182"/>
      <c r="AS10" s="183"/>
    </row>
    <row r="11" spans="2:45">
      <c r="B11" s="7" t="s">
        <v>190</v>
      </c>
      <c r="AD11" s="181"/>
      <c r="AE11" s="182"/>
      <c r="AF11" s="182"/>
      <c r="AG11" s="182"/>
      <c r="AH11" s="182"/>
      <c r="AI11" s="182"/>
      <c r="AJ11" s="182"/>
      <c r="AK11" s="182"/>
      <c r="AL11" s="182"/>
      <c r="AM11" s="182"/>
      <c r="AN11" s="182"/>
      <c r="AO11" s="182"/>
      <c r="AP11" s="182"/>
      <c r="AQ11" s="182"/>
      <c r="AR11" s="182"/>
      <c r="AS11" s="183"/>
    </row>
    <row r="12" spans="2:45">
      <c r="B12" s="7"/>
      <c r="AD12" s="181"/>
      <c r="AE12" s="182"/>
      <c r="AF12" s="182"/>
      <c r="AG12" s="182"/>
      <c r="AH12" s="182"/>
      <c r="AI12" s="182"/>
      <c r="AJ12" s="182"/>
      <c r="AK12" s="182"/>
      <c r="AL12" s="182"/>
      <c r="AM12" s="182"/>
      <c r="AN12" s="182"/>
      <c r="AO12" s="182"/>
      <c r="AP12" s="182"/>
      <c r="AQ12" s="182"/>
      <c r="AR12" s="182"/>
      <c r="AS12" s="183"/>
    </row>
    <row r="13" spans="2:45" s="8" customFormat="1" ht="16.5" customHeight="1">
      <c r="B13" s="187" t="s">
        <v>191</v>
      </c>
      <c r="C13" s="187"/>
      <c r="D13" s="187"/>
      <c r="E13" s="187"/>
      <c r="F13" s="187"/>
      <c r="G13" s="187"/>
      <c r="H13" s="187"/>
      <c r="I13" s="187"/>
      <c r="J13" s="187"/>
      <c r="K13" s="187"/>
      <c r="L13" s="187"/>
      <c r="M13" s="187"/>
      <c r="N13" s="187"/>
      <c r="O13" s="187"/>
      <c r="P13" s="187"/>
      <c r="Q13" s="187"/>
      <c r="R13" s="187"/>
      <c r="S13" s="187"/>
      <c r="T13" s="187"/>
      <c r="U13" s="187"/>
      <c r="V13" s="187"/>
      <c r="W13" s="187"/>
      <c r="X13" s="187"/>
      <c r="Y13" s="187"/>
      <c r="AD13" s="181"/>
      <c r="AE13" s="182"/>
      <c r="AF13" s="182"/>
      <c r="AG13" s="182"/>
      <c r="AH13" s="182"/>
      <c r="AI13" s="182"/>
      <c r="AJ13" s="182"/>
      <c r="AK13" s="182"/>
      <c r="AL13" s="182"/>
      <c r="AM13" s="182"/>
      <c r="AN13" s="182"/>
      <c r="AO13" s="182"/>
      <c r="AP13" s="182"/>
      <c r="AQ13" s="182"/>
      <c r="AR13" s="182"/>
      <c r="AS13" s="183"/>
    </row>
    <row r="14" spans="2:45" s="8" customFormat="1" ht="15" customHeight="1">
      <c r="C14" s="188" t="s">
        <v>126</v>
      </c>
      <c r="D14" s="188"/>
      <c r="E14" s="188"/>
      <c r="F14" s="188"/>
      <c r="G14" s="188"/>
      <c r="H14" s="188"/>
      <c r="I14" s="188"/>
      <c r="J14" s="188"/>
      <c r="K14" s="188"/>
      <c r="L14" s="188"/>
      <c r="M14" s="188"/>
      <c r="N14" s="188"/>
      <c r="O14" s="188"/>
      <c r="P14" s="188"/>
      <c r="Q14" s="188"/>
      <c r="R14" s="188"/>
      <c r="S14" s="188"/>
      <c r="T14" s="188"/>
      <c r="U14" s="188"/>
      <c r="V14" s="188"/>
      <c r="W14" s="188"/>
      <c r="X14" s="188"/>
      <c r="Y14" s="188"/>
      <c r="Z14" s="188"/>
      <c r="AD14" s="181"/>
      <c r="AE14" s="182"/>
      <c r="AF14" s="182"/>
      <c r="AG14" s="182"/>
      <c r="AH14" s="182"/>
      <c r="AI14" s="182"/>
      <c r="AJ14" s="182"/>
      <c r="AK14" s="182"/>
      <c r="AL14" s="182"/>
      <c r="AM14" s="182"/>
      <c r="AN14" s="182"/>
      <c r="AO14" s="182"/>
      <c r="AP14" s="182"/>
      <c r="AQ14" s="182"/>
      <c r="AR14" s="182"/>
      <c r="AS14" s="183"/>
    </row>
    <row r="15" spans="2:45" s="8" customFormat="1" ht="15" customHeight="1">
      <c r="C15" s="188" t="s">
        <v>127</v>
      </c>
      <c r="D15" s="188"/>
      <c r="E15" s="188"/>
      <c r="F15" s="188"/>
      <c r="G15" s="188"/>
      <c r="H15" s="188"/>
      <c r="I15" s="188"/>
      <c r="J15" s="188"/>
      <c r="K15" s="188"/>
      <c r="L15" s="188"/>
      <c r="M15" s="188"/>
      <c r="N15" s="188"/>
      <c r="O15" s="188"/>
      <c r="P15" s="188"/>
      <c r="Q15" s="188"/>
      <c r="R15" s="188"/>
      <c r="S15" s="188"/>
      <c r="T15" s="188"/>
      <c r="U15" s="188"/>
      <c r="V15" s="188"/>
      <c r="W15" s="188"/>
      <c r="X15" s="188"/>
      <c r="Y15" s="188"/>
      <c r="Z15" s="188"/>
      <c r="AD15" s="181"/>
      <c r="AE15" s="182"/>
      <c r="AF15" s="182"/>
      <c r="AG15" s="182"/>
      <c r="AH15" s="182"/>
      <c r="AI15" s="182"/>
      <c r="AJ15" s="182"/>
      <c r="AK15" s="182"/>
      <c r="AL15" s="182"/>
      <c r="AM15" s="182"/>
      <c r="AN15" s="182"/>
      <c r="AO15" s="182"/>
      <c r="AP15" s="182"/>
      <c r="AQ15" s="182"/>
      <c r="AR15" s="182"/>
      <c r="AS15" s="183"/>
    </row>
    <row r="16" spans="2:45" s="8" customFormat="1" ht="15" customHeight="1">
      <c r="C16" s="188" t="s">
        <v>128</v>
      </c>
      <c r="D16" s="188"/>
      <c r="E16" s="188"/>
      <c r="F16" s="188"/>
      <c r="G16" s="188"/>
      <c r="H16" s="188"/>
      <c r="I16" s="188"/>
      <c r="J16" s="188"/>
      <c r="K16" s="188"/>
      <c r="L16" s="188"/>
      <c r="M16" s="188"/>
      <c r="N16" s="188"/>
      <c r="O16" s="188"/>
      <c r="P16" s="188"/>
      <c r="Q16" s="188"/>
      <c r="R16" s="188"/>
      <c r="S16" s="188"/>
      <c r="T16" s="188"/>
      <c r="U16" s="188"/>
      <c r="V16" s="188"/>
      <c r="W16" s="188"/>
      <c r="X16" s="188"/>
      <c r="Y16" s="188"/>
      <c r="Z16" s="188"/>
      <c r="AD16" s="181"/>
      <c r="AE16" s="182"/>
      <c r="AF16" s="182"/>
      <c r="AG16" s="182"/>
      <c r="AH16" s="182"/>
      <c r="AI16" s="182"/>
      <c r="AJ16" s="182"/>
      <c r="AK16" s="182"/>
      <c r="AL16" s="182"/>
      <c r="AM16" s="182"/>
      <c r="AN16" s="182"/>
      <c r="AO16" s="182"/>
      <c r="AP16" s="182"/>
      <c r="AQ16" s="182"/>
      <c r="AR16" s="182"/>
      <c r="AS16" s="183"/>
    </row>
    <row r="17" spans="2:45" s="8" customFormat="1">
      <c r="B17" s="15"/>
      <c r="AD17" s="181"/>
      <c r="AE17" s="182"/>
      <c r="AF17" s="182"/>
      <c r="AG17" s="182"/>
      <c r="AH17" s="182"/>
      <c r="AI17" s="182"/>
      <c r="AJ17" s="182"/>
      <c r="AK17" s="182"/>
      <c r="AL17" s="182"/>
      <c r="AM17" s="182"/>
      <c r="AN17" s="182"/>
      <c r="AO17" s="182"/>
      <c r="AP17" s="182"/>
      <c r="AQ17" s="182"/>
      <c r="AR17" s="182"/>
      <c r="AS17" s="183"/>
    </row>
    <row r="18" spans="2:45" ht="15" customHeight="1">
      <c r="B18" s="57" t="s">
        <v>175</v>
      </c>
      <c r="C18" s="57"/>
      <c r="D18" s="57"/>
      <c r="E18" s="57"/>
      <c r="F18" s="57"/>
      <c r="G18" s="57"/>
      <c r="H18" s="57"/>
      <c r="I18" s="57"/>
      <c r="J18" s="57"/>
      <c r="K18" s="57"/>
      <c r="L18" s="57"/>
      <c r="M18" s="57"/>
      <c r="N18" s="57"/>
      <c r="O18" s="57"/>
      <c r="P18" s="57"/>
      <c r="Q18" s="57"/>
      <c r="R18" s="57"/>
      <c r="S18" s="57"/>
      <c r="T18" s="57"/>
      <c r="U18" s="57"/>
      <c r="V18" s="57"/>
      <c r="W18" s="57"/>
      <c r="X18" s="57"/>
      <c r="Y18" s="57"/>
      <c r="AD18" s="181"/>
      <c r="AE18" s="182"/>
      <c r="AF18" s="182"/>
      <c r="AG18" s="182"/>
      <c r="AH18" s="182"/>
      <c r="AI18" s="182"/>
      <c r="AJ18" s="182"/>
      <c r="AK18" s="182"/>
      <c r="AL18" s="182"/>
      <c r="AM18" s="182"/>
      <c r="AN18" s="182"/>
      <c r="AO18" s="182"/>
      <c r="AP18" s="182"/>
      <c r="AQ18" s="182"/>
      <c r="AR18" s="182"/>
      <c r="AS18" s="183"/>
    </row>
    <row r="19" spans="2:45">
      <c r="B19" s="57" t="s">
        <v>129</v>
      </c>
      <c r="AD19" s="181"/>
      <c r="AE19" s="182"/>
      <c r="AF19" s="182"/>
      <c r="AG19" s="182"/>
      <c r="AH19" s="182"/>
      <c r="AI19" s="182"/>
      <c r="AJ19" s="182"/>
      <c r="AK19" s="182"/>
      <c r="AL19" s="182"/>
      <c r="AM19" s="182"/>
      <c r="AN19" s="182"/>
      <c r="AO19" s="182"/>
      <c r="AP19" s="182"/>
      <c r="AQ19" s="182"/>
      <c r="AR19" s="182"/>
      <c r="AS19" s="183"/>
    </row>
    <row r="20" spans="2:45">
      <c r="B20" s="59" t="s">
        <v>154</v>
      </c>
      <c r="AD20" s="181"/>
      <c r="AE20" s="182"/>
      <c r="AF20" s="182"/>
      <c r="AG20" s="182"/>
      <c r="AH20" s="182"/>
      <c r="AI20" s="182"/>
      <c r="AJ20" s="182"/>
      <c r="AK20" s="182"/>
      <c r="AL20" s="182"/>
      <c r="AM20" s="182"/>
      <c r="AN20" s="182"/>
      <c r="AO20" s="182"/>
      <c r="AP20" s="182"/>
      <c r="AQ20" s="182"/>
      <c r="AR20" s="182"/>
      <c r="AS20" s="183"/>
    </row>
    <row r="21" spans="2:45">
      <c r="AD21" s="181"/>
      <c r="AE21" s="182"/>
      <c r="AF21" s="182"/>
      <c r="AG21" s="182"/>
      <c r="AH21" s="182"/>
      <c r="AI21" s="182"/>
      <c r="AJ21" s="182"/>
      <c r="AK21" s="182"/>
      <c r="AL21" s="182"/>
      <c r="AM21" s="182"/>
      <c r="AN21" s="182"/>
      <c r="AO21" s="182"/>
      <c r="AP21" s="182"/>
      <c r="AQ21" s="182"/>
      <c r="AR21" s="182"/>
      <c r="AS21" s="183"/>
    </row>
    <row r="22" spans="2:45" ht="14" thickBot="1">
      <c r="AD22" s="181"/>
      <c r="AE22" s="182"/>
      <c r="AF22" s="182"/>
      <c r="AG22" s="182"/>
      <c r="AH22" s="182"/>
      <c r="AI22" s="182"/>
      <c r="AJ22" s="182"/>
      <c r="AK22" s="182"/>
      <c r="AL22" s="182"/>
      <c r="AM22" s="182"/>
      <c r="AN22" s="182"/>
      <c r="AO22" s="182"/>
      <c r="AP22" s="182"/>
      <c r="AQ22" s="182"/>
      <c r="AR22" s="182"/>
      <c r="AS22" s="183"/>
    </row>
    <row r="23" spans="2:45" ht="15" customHeight="1" thickBot="1">
      <c r="B23" s="69" t="s">
        <v>93</v>
      </c>
      <c r="C23" s="69"/>
      <c r="D23" s="69"/>
      <c r="E23" s="69"/>
      <c r="F23" s="69"/>
      <c r="G23" s="69"/>
      <c r="H23" s="69"/>
      <c r="I23" s="69"/>
      <c r="J23" s="69"/>
      <c r="K23" s="69"/>
      <c r="L23" s="69"/>
      <c r="M23" s="69"/>
      <c r="N23" s="69"/>
      <c r="O23" s="69"/>
      <c r="P23" s="69"/>
      <c r="Q23" s="69"/>
      <c r="R23" s="69"/>
      <c r="S23" s="69"/>
      <c r="U23" s="189" t="s">
        <v>87</v>
      </c>
      <c r="V23" s="190"/>
      <c r="W23" s="191"/>
      <c r="X23" s="69"/>
      <c r="Y23" s="69"/>
      <c r="AD23" s="181"/>
      <c r="AE23" s="182"/>
      <c r="AF23" s="182"/>
      <c r="AG23" s="182"/>
      <c r="AH23" s="182"/>
      <c r="AI23" s="182"/>
      <c r="AJ23" s="182"/>
      <c r="AK23" s="182"/>
      <c r="AL23" s="182"/>
      <c r="AM23" s="182"/>
      <c r="AN23" s="182"/>
      <c r="AO23" s="182"/>
      <c r="AP23" s="182"/>
      <c r="AQ23" s="182"/>
      <c r="AR23" s="182"/>
      <c r="AS23" s="183"/>
    </row>
    <row r="24" spans="2:45">
      <c r="AD24" s="181"/>
      <c r="AE24" s="182"/>
      <c r="AF24" s="182"/>
      <c r="AG24" s="182"/>
      <c r="AH24" s="182"/>
      <c r="AI24" s="182"/>
      <c r="AJ24" s="182"/>
      <c r="AK24" s="182"/>
      <c r="AL24" s="182"/>
      <c r="AM24" s="182"/>
      <c r="AN24" s="182"/>
      <c r="AO24" s="182"/>
      <c r="AP24" s="182"/>
      <c r="AQ24" s="182"/>
      <c r="AR24" s="182"/>
      <c r="AS24" s="183"/>
    </row>
    <row r="25" spans="2:45">
      <c r="B25" s="9" t="s">
        <v>91</v>
      </c>
      <c r="AD25" s="181"/>
      <c r="AE25" s="182"/>
      <c r="AF25" s="182"/>
      <c r="AG25" s="182"/>
      <c r="AH25" s="182"/>
      <c r="AI25" s="182"/>
      <c r="AJ25" s="182"/>
      <c r="AK25" s="182"/>
      <c r="AL25" s="182"/>
      <c r="AM25" s="182"/>
      <c r="AN25" s="182"/>
      <c r="AO25" s="182"/>
      <c r="AP25" s="182"/>
      <c r="AQ25" s="182"/>
      <c r="AR25" s="182"/>
      <c r="AS25" s="183"/>
    </row>
    <row r="26" spans="2:45">
      <c r="B26" s="59" t="s">
        <v>57</v>
      </c>
      <c r="AD26" s="181"/>
      <c r="AE26" s="182"/>
      <c r="AF26" s="182"/>
      <c r="AG26" s="182"/>
      <c r="AH26" s="182"/>
      <c r="AI26" s="182"/>
      <c r="AJ26" s="182"/>
      <c r="AK26" s="182"/>
      <c r="AL26" s="182"/>
      <c r="AM26" s="182"/>
      <c r="AN26" s="182"/>
      <c r="AO26" s="182"/>
      <c r="AP26" s="182"/>
      <c r="AQ26" s="182"/>
      <c r="AR26" s="182"/>
      <c r="AS26" s="183"/>
    </row>
    <row r="27" spans="2:45">
      <c r="B27" s="59" t="s">
        <v>56</v>
      </c>
      <c r="AD27" s="181"/>
      <c r="AE27" s="182"/>
      <c r="AF27" s="182"/>
      <c r="AG27" s="182"/>
      <c r="AH27" s="182"/>
      <c r="AI27" s="182"/>
      <c r="AJ27" s="182"/>
      <c r="AK27" s="182"/>
      <c r="AL27" s="182"/>
      <c r="AM27" s="182"/>
      <c r="AN27" s="182"/>
      <c r="AO27" s="182"/>
      <c r="AP27" s="182"/>
      <c r="AQ27" s="182"/>
      <c r="AR27" s="182"/>
      <c r="AS27" s="183"/>
    </row>
    <row r="28" spans="2:45" ht="15" customHeight="1">
      <c r="B28" s="59" t="s">
        <v>95</v>
      </c>
      <c r="C28" s="22"/>
      <c r="D28" s="22"/>
      <c r="E28" s="22"/>
      <c r="F28" s="22"/>
      <c r="G28" s="22"/>
      <c r="H28" s="22"/>
      <c r="I28" s="22"/>
      <c r="J28" s="22"/>
      <c r="K28" s="22"/>
      <c r="L28" s="22"/>
      <c r="M28" s="22"/>
      <c r="N28" s="22"/>
      <c r="O28" s="22"/>
      <c r="P28" s="22"/>
      <c r="Q28" s="22"/>
      <c r="R28" s="22"/>
      <c r="S28" s="22"/>
      <c r="T28" s="22"/>
      <c r="U28" s="22"/>
      <c r="V28" s="22"/>
      <c r="W28" s="22"/>
      <c r="X28" s="22"/>
      <c r="Y28" s="22"/>
      <c r="Z28" s="22"/>
      <c r="AD28" s="181"/>
      <c r="AE28" s="182"/>
      <c r="AF28" s="182"/>
      <c r="AG28" s="182"/>
      <c r="AH28" s="182"/>
      <c r="AI28" s="182"/>
      <c r="AJ28" s="182"/>
      <c r="AK28" s="182"/>
      <c r="AL28" s="182"/>
      <c r="AM28" s="182"/>
      <c r="AN28" s="182"/>
      <c r="AO28" s="182"/>
      <c r="AP28" s="182"/>
      <c r="AQ28" s="182"/>
      <c r="AR28" s="182"/>
      <c r="AS28" s="183"/>
    </row>
    <row r="29" spans="2:45" ht="15" thickBot="1">
      <c r="B29" s="59" t="s">
        <v>94</v>
      </c>
      <c r="C29" s="22"/>
      <c r="D29" s="22"/>
      <c r="E29" s="22"/>
      <c r="F29" s="22"/>
      <c r="G29" s="22"/>
      <c r="H29" s="22"/>
      <c r="I29" s="22"/>
      <c r="J29" s="22"/>
      <c r="K29" s="22"/>
      <c r="L29" s="22"/>
      <c r="M29" s="22"/>
      <c r="N29" s="22"/>
      <c r="O29" s="22"/>
      <c r="P29" s="22"/>
      <c r="Q29" s="22"/>
      <c r="R29" s="22"/>
      <c r="S29" s="22"/>
      <c r="T29" s="22"/>
      <c r="U29" s="22"/>
      <c r="V29" s="22"/>
      <c r="W29" s="22"/>
      <c r="X29" s="22"/>
      <c r="Y29" s="22"/>
      <c r="Z29" s="22"/>
      <c r="AD29" s="184"/>
      <c r="AE29" s="185"/>
      <c r="AF29" s="185"/>
      <c r="AG29" s="185"/>
      <c r="AH29" s="185"/>
      <c r="AI29" s="185"/>
      <c r="AJ29" s="185"/>
      <c r="AK29" s="185"/>
      <c r="AL29" s="185"/>
      <c r="AM29" s="185"/>
      <c r="AN29" s="185"/>
      <c r="AO29" s="185"/>
      <c r="AP29" s="185"/>
      <c r="AQ29" s="185"/>
      <c r="AR29" s="185"/>
      <c r="AS29" s="186"/>
    </row>
    <row r="32" spans="2:45">
      <c r="C32" s="158" t="s">
        <v>185</v>
      </c>
    </row>
  </sheetData>
  <sheetProtection sheet="1" objects="1" scenarios="1"/>
  <mergeCells count="9">
    <mergeCell ref="B1:Z1"/>
    <mergeCell ref="B3:Z6"/>
    <mergeCell ref="AD3:AS6"/>
    <mergeCell ref="AD7:AS29"/>
    <mergeCell ref="B13:Y13"/>
    <mergeCell ref="C14:Z14"/>
    <mergeCell ref="C15:Z15"/>
    <mergeCell ref="C16:Z16"/>
    <mergeCell ref="U23:W23"/>
  </mergeCells>
  <dataValidations count="1">
    <dataValidation allowBlank="1" showInputMessage="1" showErrorMessage="1" prompt="Aide" sqref="U23:W23"/>
  </dataValidations>
  <pageMargins left="0.39370078740157483" right="0.39370078740157483" top="0.39370078740157483" bottom="0.39370078740157483" header="0.31496062992125984" footer="0.31496062992125984"/>
  <pageSetup paperSize="9" orientation="portrait"/>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92D050"/>
  </sheetPr>
  <dimension ref="A1:N79"/>
  <sheetViews>
    <sheetView showGridLines="0" workbookViewId="0">
      <selection activeCell="E20" sqref="E20"/>
    </sheetView>
  </sheetViews>
  <sheetFormatPr baseColWidth="10" defaultRowHeight="14" x14ac:dyDescent="0"/>
  <cols>
    <col min="1" max="1" width="6.5" customWidth="1"/>
    <col min="2" max="2" width="27.1640625" customWidth="1"/>
    <col min="3" max="3" width="44.83203125" customWidth="1"/>
    <col min="4" max="4" width="45.1640625" customWidth="1"/>
    <col min="5" max="5" width="41.5" customWidth="1"/>
    <col min="13" max="13" width="38.1640625" customWidth="1"/>
    <col min="14" max="14" width="39.5" customWidth="1"/>
    <col min="15" max="15" width="52.5" customWidth="1"/>
  </cols>
  <sheetData>
    <row r="1" spans="2:5">
      <c r="E1" s="193" t="s">
        <v>146</v>
      </c>
    </row>
    <row r="2" spans="2:5">
      <c r="E2" s="193"/>
    </row>
    <row r="3" spans="2:5">
      <c r="E3" s="193"/>
    </row>
    <row r="4" spans="2:5">
      <c r="E4" s="194">
        <v>2</v>
      </c>
    </row>
    <row r="5" spans="2:5">
      <c r="E5" s="194"/>
    </row>
    <row r="6" spans="2:5">
      <c r="E6" s="194"/>
    </row>
    <row r="7" spans="2:5">
      <c r="E7" s="194"/>
    </row>
    <row r="8" spans="2:5">
      <c r="B8" t="s">
        <v>186</v>
      </c>
      <c r="E8" s="194"/>
    </row>
    <row r="9" spans="2:5">
      <c r="B9" t="s">
        <v>187</v>
      </c>
      <c r="E9" s="194"/>
    </row>
    <row r="10" spans="2:5" ht="15">
      <c r="B10" s="87" t="s">
        <v>192</v>
      </c>
      <c r="E10" s="194"/>
    </row>
    <row r="11" spans="2:5">
      <c r="E11" s="194"/>
    </row>
    <row r="12" spans="2:5" ht="15" customHeight="1">
      <c r="D12" s="107"/>
      <c r="E12" s="107"/>
    </row>
    <row r="13" spans="2:5" ht="25">
      <c r="B13" s="195" t="s">
        <v>165</v>
      </c>
      <c r="C13" s="196"/>
      <c r="D13" s="196"/>
      <c r="E13" s="197"/>
    </row>
    <row r="14" spans="2:5">
      <c r="B14" s="88"/>
    </row>
    <row r="15" spans="2:5">
      <c r="B15" s="198" t="s">
        <v>166</v>
      </c>
      <c r="C15" s="198"/>
      <c r="D15" s="198"/>
      <c r="E15" s="198"/>
    </row>
    <row r="16" spans="2:5">
      <c r="B16" s="108"/>
      <c r="C16" s="161"/>
      <c r="D16" s="161"/>
      <c r="E16" s="161"/>
    </row>
    <row r="17" spans="1:5">
      <c r="B17" s="192" t="s">
        <v>167</v>
      </c>
      <c r="C17" s="192"/>
      <c r="D17" s="192"/>
      <c r="E17" s="192"/>
    </row>
    <row r="18" spans="1:5">
      <c r="B18" s="161"/>
      <c r="C18" s="161"/>
      <c r="D18" s="161"/>
      <c r="E18" s="161"/>
    </row>
    <row r="19" spans="1:5" ht="15" customHeight="1">
      <c r="B19" s="192" t="s">
        <v>193</v>
      </c>
      <c r="C19" s="192"/>
      <c r="D19" s="192"/>
      <c r="E19" s="192"/>
    </row>
    <row r="20" spans="1:5">
      <c r="B20" s="161"/>
      <c r="C20" s="161"/>
      <c r="D20" s="161"/>
      <c r="E20" s="161"/>
    </row>
    <row r="21" spans="1:5" ht="15" customHeight="1">
      <c r="B21" s="192" t="s">
        <v>168</v>
      </c>
      <c r="C21" s="192"/>
      <c r="D21" s="192"/>
      <c r="E21" s="192"/>
    </row>
    <row r="22" spans="1:5">
      <c r="B22" s="161"/>
      <c r="C22" s="161"/>
      <c r="D22" s="161"/>
      <c r="E22" s="161"/>
    </row>
    <row r="23" spans="1:5">
      <c r="B23" s="161" t="s">
        <v>169</v>
      </c>
      <c r="C23" s="161"/>
      <c r="D23" s="161"/>
      <c r="E23" s="161"/>
    </row>
    <row r="24" spans="1:5">
      <c r="B24" s="89"/>
    </row>
    <row r="26" spans="1:5" ht="30" customHeight="1" thickBot="1">
      <c r="B26" s="199" t="s">
        <v>147</v>
      </c>
      <c r="C26" s="200"/>
      <c r="D26" s="109" t="s">
        <v>194</v>
      </c>
      <c r="E26" s="110" t="s">
        <v>148</v>
      </c>
    </row>
    <row r="27" spans="1:5" ht="33" customHeight="1">
      <c r="A27" s="201" t="s">
        <v>171</v>
      </c>
      <c r="B27" s="203" t="s">
        <v>149</v>
      </c>
      <c r="C27" s="205" t="s">
        <v>195</v>
      </c>
      <c r="D27" s="208" t="s">
        <v>196</v>
      </c>
      <c r="E27" s="210" t="s">
        <v>197</v>
      </c>
    </row>
    <row r="28" spans="1:5" ht="33" customHeight="1">
      <c r="A28" s="202"/>
      <c r="B28" s="204"/>
      <c r="C28" s="206"/>
      <c r="D28" s="209"/>
      <c r="E28" s="211"/>
    </row>
    <row r="29" spans="1:5" ht="15.75" customHeight="1">
      <c r="A29" s="202"/>
      <c r="B29" s="204"/>
      <c r="C29" s="206"/>
      <c r="D29" s="209"/>
      <c r="E29" s="211"/>
    </row>
    <row r="30" spans="1:5" ht="33" customHeight="1">
      <c r="A30" s="202"/>
      <c r="B30" s="204"/>
      <c r="C30" s="206"/>
      <c r="D30" s="209"/>
      <c r="E30" s="211"/>
    </row>
    <row r="31" spans="1:5" ht="33" customHeight="1">
      <c r="A31" s="202"/>
      <c r="B31" s="204"/>
      <c r="C31" s="206"/>
      <c r="D31" s="209"/>
      <c r="E31" s="211"/>
    </row>
    <row r="32" spans="1:5" ht="33" customHeight="1">
      <c r="A32" s="202"/>
      <c r="B32" s="204"/>
      <c r="C32" s="206"/>
      <c r="D32" s="209"/>
      <c r="E32" s="211"/>
    </row>
    <row r="33" spans="1:5" ht="18" customHeight="1">
      <c r="A33" s="202"/>
      <c r="B33" s="204"/>
      <c r="C33" s="206"/>
      <c r="D33" s="209"/>
      <c r="E33" s="211"/>
    </row>
    <row r="34" spans="1:5" ht="20.25" customHeight="1">
      <c r="A34" s="202"/>
      <c r="B34" s="204"/>
      <c r="C34" s="206"/>
      <c r="D34" s="209"/>
      <c r="E34" s="211"/>
    </row>
    <row r="35" spans="1:5" ht="17.25" customHeight="1">
      <c r="A35" s="202"/>
      <c r="B35" s="162"/>
      <c r="C35" s="207"/>
      <c r="D35" s="209"/>
      <c r="E35" s="211"/>
    </row>
    <row r="36" spans="1:5" ht="30" customHeight="1">
      <c r="A36" s="222" t="s">
        <v>172</v>
      </c>
      <c r="B36" s="223" t="s">
        <v>150</v>
      </c>
      <c r="C36" s="205" t="s">
        <v>198</v>
      </c>
      <c r="D36" s="216" t="s">
        <v>199</v>
      </c>
      <c r="E36" s="219" t="s">
        <v>200</v>
      </c>
    </row>
    <row r="37" spans="1:5" ht="15" customHeight="1">
      <c r="A37" s="222"/>
      <c r="B37" s="224"/>
      <c r="C37" s="206"/>
      <c r="D37" s="217"/>
      <c r="E37" s="220"/>
    </row>
    <row r="38" spans="1:5" ht="30" customHeight="1">
      <c r="A38" s="222"/>
      <c r="B38" s="224"/>
      <c r="C38" s="206"/>
      <c r="D38" s="217"/>
      <c r="E38" s="220"/>
    </row>
    <row r="39" spans="1:5" ht="30" customHeight="1">
      <c r="A39" s="222"/>
      <c r="B39" s="224"/>
      <c r="C39" s="206"/>
      <c r="D39" s="217"/>
      <c r="E39" s="220"/>
    </row>
    <row r="40" spans="1:5" ht="30" customHeight="1">
      <c r="A40" s="222"/>
      <c r="B40" s="224"/>
      <c r="C40" s="206"/>
      <c r="D40" s="217"/>
      <c r="E40" s="220"/>
    </row>
    <row r="41" spans="1:5" ht="30" customHeight="1">
      <c r="A41" s="222"/>
      <c r="B41" s="224"/>
      <c r="C41" s="206"/>
      <c r="D41" s="217"/>
      <c r="E41" s="220"/>
    </row>
    <row r="42" spans="1:5" ht="30" customHeight="1">
      <c r="A42" s="222"/>
      <c r="B42" s="224"/>
      <c r="C42" s="206"/>
      <c r="D42" s="217"/>
      <c r="E42" s="220"/>
    </row>
    <row r="43" spans="1:5" ht="30" customHeight="1">
      <c r="A43" s="222"/>
      <c r="B43" s="224"/>
      <c r="C43" s="206"/>
      <c r="D43" s="217"/>
      <c r="E43" s="220"/>
    </row>
    <row r="44" spans="1:5" ht="30" customHeight="1">
      <c r="A44" s="222"/>
      <c r="B44" s="224"/>
      <c r="C44" s="206"/>
      <c r="D44" s="217"/>
      <c r="E44" s="220"/>
    </row>
    <row r="45" spans="1:5" ht="30" customHeight="1">
      <c r="A45" s="222"/>
      <c r="B45" s="224"/>
      <c r="C45" s="206"/>
      <c r="D45" s="217"/>
      <c r="E45" s="220"/>
    </row>
    <row r="46" spans="1:5" ht="30" customHeight="1">
      <c r="A46" s="222"/>
      <c r="B46" s="225"/>
      <c r="C46" s="207"/>
      <c r="D46" s="218"/>
      <c r="E46" s="221"/>
    </row>
    <row r="47" spans="1:5" ht="15" customHeight="1">
      <c r="A47" s="212" t="s">
        <v>173</v>
      </c>
      <c r="B47" s="213" t="s">
        <v>151</v>
      </c>
      <c r="C47" s="205" t="s">
        <v>201</v>
      </c>
      <c r="D47" s="216" t="s">
        <v>202</v>
      </c>
      <c r="E47" s="219" t="s">
        <v>203</v>
      </c>
    </row>
    <row r="48" spans="1:5" ht="15" customHeight="1">
      <c r="A48" s="212"/>
      <c r="B48" s="214"/>
      <c r="C48" s="206"/>
      <c r="D48" s="217"/>
      <c r="E48" s="220"/>
    </row>
    <row r="49" spans="1:5" ht="15" customHeight="1">
      <c r="A49" s="212"/>
      <c r="B49" s="214"/>
      <c r="C49" s="206"/>
      <c r="D49" s="217"/>
      <c r="E49" s="220"/>
    </row>
    <row r="50" spans="1:5" ht="15" customHeight="1">
      <c r="A50" s="212"/>
      <c r="B50" s="214"/>
      <c r="C50" s="206"/>
      <c r="D50" s="217"/>
      <c r="E50" s="220"/>
    </row>
    <row r="51" spans="1:5" ht="15" customHeight="1">
      <c r="A51" s="212"/>
      <c r="B51" s="214"/>
      <c r="C51" s="206"/>
      <c r="D51" s="217"/>
      <c r="E51" s="220"/>
    </row>
    <row r="52" spans="1:5" ht="15" customHeight="1">
      <c r="A52" s="212"/>
      <c r="B52" s="214"/>
      <c r="C52" s="206"/>
      <c r="D52" s="217"/>
      <c r="E52" s="220"/>
    </row>
    <row r="53" spans="1:5" ht="15.75" customHeight="1">
      <c r="A53" s="212"/>
      <c r="B53" s="214"/>
      <c r="C53" s="206"/>
      <c r="D53" s="217"/>
      <c r="E53" s="220"/>
    </row>
    <row r="54" spans="1:5" ht="15.75" customHeight="1">
      <c r="A54" s="212"/>
      <c r="B54" s="214"/>
      <c r="C54" s="206"/>
      <c r="D54" s="217"/>
      <c r="E54" s="220"/>
    </row>
    <row r="55" spans="1:5" ht="15.75" customHeight="1">
      <c r="A55" s="212"/>
      <c r="B55" s="214"/>
      <c r="C55" s="206"/>
      <c r="D55" s="217"/>
      <c r="E55" s="220"/>
    </row>
    <row r="56" spans="1:5" ht="15.75" customHeight="1">
      <c r="A56" s="212"/>
      <c r="B56" s="214"/>
      <c r="C56" s="206"/>
      <c r="D56" s="217"/>
      <c r="E56" s="220"/>
    </row>
    <row r="57" spans="1:5" ht="15.75" customHeight="1">
      <c r="A57" s="212"/>
      <c r="B57" s="214"/>
      <c r="C57" s="206"/>
      <c r="D57" s="217"/>
      <c r="E57" s="220"/>
    </row>
    <row r="58" spans="1:5" ht="15.75" customHeight="1">
      <c r="A58" s="212"/>
      <c r="B58" s="214"/>
      <c r="C58" s="206"/>
      <c r="D58" s="217"/>
      <c r="E58" s="220"/>
    </row>
    <row r="59" spans="1:5" ht="15.75" customHeight="1">
      <c r="A59" s="212"/>
      <c r="B59" s="214"/>
      <c r="C59" s="206"/>
      <c r="D59" s="217"/>
      <c r="E59" s="220"/>
    </row>
    <row r="60" spans="1:5" ht="15.75" customHeight="1">
      <c r="A60" s="212"/>
      <c r="B60" s="214"/>
      <c r="C60" s="206"/>
      <c r="D60" s="217"/>
      <c r="E60" s="220"/>
    </row>
    <row r="61" spans="1:5" ht="15.75" customHeight="1">
      <c r="A61" s="212"/>
      <c r="B61" s="215"/>
      <c r="C61" s="207"/>
      <c r="D61" s="218"/>
      <c r="E61" s="221"/>
    </row>
    <row r="62" spans="1:5" ht="15.75" customHeight="1">
      <c r="A62" s="226" t="s">
        <v>174</v>
      </c>
      <c r="B62" s="228" t="s">
        <v>152</v>
      </c>
      <c r="C62" s="205" t="s">
        <v>204</v>
      </c>
      <c r="D62" s="208" t="s">
        <v>205</v>
      </c>
      <c r="E62" s="219" t="s">
        <v>206</v>
      </c>
    </row>
    <row r="63" spans="1:5" ht="15.75" customHeight="1">
      <c r="A63" s="226"/>
      <c r="B63" s="229"/>
      <c r="C63" s="206"/>
      <c r="D63" s="209"/>
      <c r="E63" s="220"/>
    </row>
    <row r="64" spans="1:5" ht="15.75" customHeight="1">
      <c r="A64" s="226"/>
      <c r="B64" s="229"/>
      <c r="C64" s="206"/>
      <c r="D64" s="209"/>
      <c r="E64" s="220"/>
    </row>
    <row r="65" spans="1:14" ht="15.75" customHeight="1">
      <c r="A65" s="226"/>
      <c r="B65" s="229"/>
      <c r="C65" s="206"/>
      <c r="D65" s="209"/>
      <c r="E65" s="220"/>
    </row>
    <row r="66" spans="1:14" ht="15.75" customHeight="1">
      <c r="A66" s="226"/>
      <c r="B66" s="229"/>
      <c r="C66" s="206"/>
      <c r="D66" s="209"/>
      <c r="E66" s="220"/>
    </row>
    <row r="67" spans="1:14" ht="15.75" customHeight="1">
      <c r="A67" s="226"/>
      <c r="B67" s="229"/>
      <c r="C67" s="206"/>
      <c r="D67" s="209"/>
      <c r="E67" s="220"/>
    </row>
    <row r="68" spans="1:14" ht="15.75" customHeight="1">
      <c r="A68" s="226"/>
      <c r="B68" s="229"/>
      <c r="C68" s="206"/>
      <c r="D68" s="209"/>
      <c r="E68" s="220"/>
    </row>
    <row r="69" spans="1:14" ht="15.75" customHeight="1">
      <c r="A69" s="226"/>
      <c r="B69" s="229"/>
      <c r="C69" s="206"/>
      <c r="D69" s="209"/>
      <c r="E69" s="220"/>
    </row>
    <row r="70" spans="1:14" ht="15.75" customHeight="1">
      <c r="A70" s="226"/>
      <c r="B70" s="229"/>
      <c r="C70" s="206"/>
      <c r="D70" s="209"/>
      <c r="E70" s="220"/>
    </row>
    <row r="71" spans="1:14" ht="15.75" customHeight="1">
      <c r="A71" s="226"/>
      <c r="B71" s="229"/>
      <c r="C71" s="206"/>
      <c r="D71" s="209"/>
      <c r="E71" s="220"/>
    </row>
    <row r="72" spans="1:14" ht="15.75" customHeight="1">
      <c r="A72" s="226"/>
      <c r="B72" s="229"/>
      <c r="C72" s="206"/>
      <c r="D72" s="209"/>
      <c r="E72" s="220"/>
    </row>
    <row r="73" spans="1:14" ht="15.75" customHeight="1">
      <c r="A73" s="226"/>
      <c r="B73" s="229"/>
      <c r="C73" s="206"/>
      <c r="D73" s="209"/>
      <c r="E73" s="220"/>
    </row>
    <row r="74" spans="1:14" ht="15.75" customHeight="1">
      <c r="A74" s="226"/>
      <c r="B74" s="229"/>
      <c r="C74" s="206"/>
      <c r="D74" s="209"/>
      <c r="E74" s="220"/>
    </row>
    <row r="75" spans="1:14" ht="15.75" customHeight="1">
      <c r="A75" s="226"/>
      <c r="B75" s="229"/>
      <c r="C75" s="206"/>
      <c r="D75" s="209"/>
      <c r="E75" s="220"/>
    </row>
    <row r="76" spans="1:14" ht="15.75" customHeight="1" thickBot="1">
      <c r="A76" s="227"/>
      <c r="B76" s="230"/>
      <c r="C76" s="207"/>
      <c r="D76" s="231"/>
      <c r="E76" s="221"/>
    </row>
    <row r="78" spans="1:14">
      <c r="N78" s="90"/>
    </row>
    <row r="79" spans="1:14">
      <c r="N79" s="90"/>
    </row>
  </sheetData>
  <sheetProtection sheet="1" objects="1" scenarios="1"/>
  <mergeCells count="28">
    <mergeCell ref="A62:A76"/>
    <mergeCell ref="B62:B76"/>
    <mergeCell ref="C62:C76"/>
    <mergeCell ref="D62:D76"/>
    <mergeCell ref="E62:E76"/>
    <mergeCell ref="A36:A46"/>
    <mergeCell ref="B36:B46"/>
    <mergeCell ref="C36:C46"/>
    <mergeCell ref="D36:D46"/>
    <mergeCell ref="E36:E46"/>
    <mergeCell ref="A47:A61"/>
    <mergeCell ref="B47:B61"/>
    <mergeCell ref="C47:C61"/>
    <mergeCell ref="D47:D61"/>
    <mergeCell ref="E47:E61"/>
    <mergeCell ref="B21:E21"/>
    <mergeCell ref="B26:C26"/>
    <mergeCell ref="A27:A35"/>
    <mergeCell ref="B27:B34"/>
    <mergeCell ref="C27:C35"/>
    <mergeCell ref="D27:D35"/>
    <mergeCell ref="E27:E35"/>
    <mergeCell ref="B19:E19"/>
    <mergeCell ref="E1:E3"/>
    <mergeCell ref="E4:E11"/>
    <mergeCell ref="B13:E13"/>
    <mergeCell ref="B15:E15"/>
    <mergeCell ref="B17:E17"/>
  </mergeCells>
  <pageMargins left="0.51181102362204722" right="0.51181102362204722" top="0.51181102362204722" bottom="0.51181102362204722" header="0.31496062992125984" footer="0.31496062992125984"/>
  <pageSetup paperSize="9" scale="54" orientation="portrait" verticalDpi="597"/>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1"/>
  </sheetPr>
  <dimension ref="A1:Y61"/>
  <sheetViews>
    <sheetView showGridLines="0" zoomScale="115" zoomScaleNormal="115" zoomScaleSheetLayoutView="110" zoomScalePageLayoutView="115" workbookViewId="0">
      <selection activeCell="E4" sqref="E4"/>
    </sheetView>
  </sheetViews>
  <sheetFormatPr baseColWidth="10" defaultRowHeight="20" customHeight="1" x14ac:dyDescent="0"/>
  <cols>
    <col min="1" max="1" width="15.6640625" style="47" customWidth="1"/>
    <col min="2" max="2" width="20.6640625" style="47" customWidth="1"/>
    <col min="3" max="3" width="4.6640625" style="47" customWidth="1"/>
    <col min="4" max="4" width="31.6640625" style="49" bestFit="1" customWidth="1"/>
    <col min="5" max="5" width="37.83203125" style="47" customWidth="1"/>
    <col min="6" max="6" width="10.83203125" style="47"/>
    <col min="7" max="7" width="10" style="47" customWidth="1"/>
    <col min="8" max="8" width="5.5" style="47" customWidth="1"/>
    <col min="9" max="12" width="10.83203125" style="47"/>
    <col min="13" max="15" width="11.5" style="47" hidden="1" customWidth="1"/>
    <col min="16" max="16384" width="10.83203125" style="47"/>
  </cols>
  <sheetData>
    <row r="1" spans="1:25" ht="20" customHeight="1" thickBot="1">
      <c r="A1" s="232" t="s">
        <v>164</v>
      </c>
      <c r="B1" s="233"/>
      <c r="C1" s="233"/>
      <c r="D1" s="233"/>
      <c r="E1" s="234"/>
      <c r="N1" s="48"/>
      <c r="W1" s="10"/>
      <c r="X1" s="10"/>
      <c r="Y1" s="10"/>
    </row>
    <row r="2" spans="1:25" ht="20" customHeight="1" thickBot="1">
      <c r="N2" s="50" t="s">
        <v>62</v>
      </c>
    </row>
    <row r="3" spans="1:25" ht="20" customHeight="1" thickBot="1">
      <c r="A3" s="61" t="s">
        <v>67</v>
      </c>
      <c r="B3" s="65" t="s">
        <v>87</v>
      </c>
      <c r="D3" s="51" t="s">
        <v>156</v>
      </c>
      <c r="E3" s="82"/>
      <c r="N3" s="50">
        <v>1</v>
      </c>
    </row>
    <row r="4" spans="1:25" ht="20" customHeight="1" thickBot="1">
      <c r="A4" s="62" t="s">
        <v>155</v>
      </c>
      <c r="B4" s="66" t="s">
        <v>87</v>
      </c>
      <c r="D4" s="81" t="s">
        <v>163</v>
      </c>
      <c r="E4" s="83" t="s">
        <v>87</v>
      </c>
      <c r="G4" s="68" t="s">
        <v>87</v>
      </c>
      <c r="H4" s="10"/>
      <c r="I4" s="76" t="s">
        <v>96</v>
      </c>
      <c r="N4" s="50">
        <v>2</v>
      </c>
    </row>
    <row r="5" spans="1:25" ht="20" customHeight="1" thickBot="1">
      <c r="A5" s="63" t="s">
        <v>41</v>
      </c>
      <c r="B5" s="67" t="s">
        <v>87</v>
      </c>
      <c r="D5" s="64" t="s">
        <v>60</v>
      </c>
      <c r="E5" s="84" t="s">
        <v>87</v>
      </c>
      <c r="N5" s="50">
        <v>3</v>
      </c>
    </row>
    <row r="6" spans="1:25" ht="20" customHeight="1" thickBot="1">
      <c r="D6" s="79" t="s">
        <v>59</v>
      </c>
      <c r="E6" s="85" t="s">
        <v>87</v>
      </c>
      <c r="G6" s="86" t="s">
        <v>106</v>
      </c>
      <c r="N6" s="50">
        <v>4</v>
      </c>
    </row>
    <row r="7" spans="1:25" ht="20" customHeight="1" thickBot="1">
      <c r="D7" s="51" t="s">
        <v>157</v>
      </c>
      <c r="E7" s="82"/>
      <c r="N7" s="50" t="s">
        <v>87</v>
      </c>
    </row>
    <row r="8" spans="1:25" ht="20" customHeight="1">
      <c r="D8" s="80" t="s">
        <v>20</v>
      </c>
      <c r="E8" s="124"/>
      <c r="N8" s="78"/>
    </row>
    <row r="9" spans="1:25" ht="20" customHeight="1">
      <c r="A9" s="52"/>
      <c r="B9" s="52"/>
      <c r="D9" s="53" t="s">
        <v>30</v>
      </c>
      <c r="E9" s="125"/>
    </row>
    <row r="10" spans="1:25" ht="20" customHeight="1" thickBot="1">
      <c r="A10" s="52"/>
      <c r="B10" s="52"/>
      <c r="D10" s="54" t="s">
        <v>19</v>
      </c>
      <c r="E10" s="126"/>
      <c r="N10" s="55" t="s">
        <v>70</v>
      </c>
    </row>
    <row r="11" spans="1:25" ht="20" customHeight="1" thickBot="1">
      <c r="A11" s="52"/>
      <c r="B11" s="52"/>
      <c r="D11" s="51" t="s">
        <v>158</v>
      </c>
      <c r="E11" s="122"/>
    </row>
    <row r="12" spans="1:25" ht="20" customHeight="1">
      <c r="A12" s="52"/>
      <c r="B12" s="52"/>
      <c r="D12" s="80" t="s">
        <v>20</v>
      </c>
      <c r="E12" s="124"/>
      <c r="N12" s="47" t="s">
        <v>207</v>
      </c>
    </row>
    <row r="13" spans="1:25" ht="20" customHeight="1">
      <c r="A13" s="52"/>
      <c r="B13" s="52"/>
      <c r="D13" s="53" t="s">
        <v>30</v>
      </c>
      <c r="E13" s="125"/>
      <c r="N13" s="47" t="s">
        <v>208</v>
      </c>
    </row>
    <row r="14" spans="1:25" ht="20" customHeight="1" thickBot="1">
      <c r="A14" s="52"/>
      <c r="B14" s="52"/>
      <c r="D14" s="54" t="s">
        <v>19</v>
      </c>
      <c r="E14" s="126" t="s">
        <v>189</v>
      </c>
      <c r="N14" s="47" t="s">
        <v>209</v>
      </c>
    </row>
    <row r="15" spans="1:25" ht="20" customHeight="1" thickBot="1">
      <c r="A15" s="52"/>
      <c r="B15" s="52"/>
      <c r="D15" s="51" t="s">
        <v>159</v>
      </c>
      <c r="E15" s="122"/>
      <c r="N15" s="47" t="s">
        <v>210</v>
      </c>
    </row>
    <row r="16" spans="1:25" ht="20" customHeight="1">
      <c r="A16" s="56"/>
      <c r="B16" s="56"/>
      <c r="D16" s="80" t="s">
        <v>20</v>
      </c>
      <c r="E16" s="124"/>
      <c r="N16" s="47" t="s">
        <v>211</v>
      </c>
    </row>
    <row r="17" spans="4:14" ht="20" customHeight="1">
      <c r="D17" s="53" t="s">
        <v>30</v>
      </c>
      <c r="E17" s="125"/>
      <c r="N17" s="47" t="s">
        <v>212</v>
      </c>
    </row>
    <row r="18" spans="4:14" ht="20" customHeight="1" thickBot="1">
      <c r="D18" s="123" t="s">
        <v>19</v>
      </c>
      <c r="E18" s="127"/>
      <c r="N18" s="47" t="s">
        <v>213</v>
      </c>
    </row>
    <row r="19" spans="4:14" ht="20" customHeight="1" thickBot="1">
      <c r="D19" s="51" t="s">
        <v>160</v>
      </c>
      <c r="E19" s="122"/>
    </row>
    <row r="20" spans="4:14" ht="20" customHeight="1">
      <c r="D20" s="80" t="s">
        <v>20</v>
      </c>
      <c r="E20" s="124"/>
      <c r="N20" s="47" t="s">
        <v>87</v>
      </c>
    </row>
    <row r="21" spans="4:14" ht="20" customHeight="1">
      <c r="D21" s="53" t="s">
        <v>30</v>
      </c>
      <c r="E21" s="125"/>
    </row>
    <row r="22" spans="4:14" ht="20" customHeight="1" thickBot="1">
      <c r="D22" s="54" t="s">
        <v>19</v>
      </c>
      <c r="E22" s="126"/>
      <c r="N22" s="55" t="s">
        <v>70</v>
      </c>
    </row>
    <row r="23" spans="4:14" ht="20" customHeight="1" thickBot="1">
      <c r="D23" s="51" t="s">
        <v>161</v>
      </c>
      <c r="E23" s="122"/>
    </row>
    <row r="24" spans="4:14" ht="20" customHeight="1">
      <c r="D24" s="80" t="s">
        <v>20</v>
      </c>
      <c r="E24" s="124"/>
      <c r="N24" s="47" t="s">
        <v>71</v>
      </c>
    </row>
    <row r="25" spans="4:14" ht="20" customHeight="1">
      <c r="D25" s="53" t="s">
        <v>30</v>
      </c>
      <c r="E25" s="125"/>
      <c r="N25" s="47" t="s">
        <v>72</v>
      </c>
    </row>
    <row r="26" spans="4:14" ht="20" customHeight="1" thickBot="1">
      <c r="D26" s="54" t="s">
        <v>19</v>
      </c>
      <c r="E26" s="126"/>
      <c r="N26" s="47" t="s">
        <v>73</v>
      </c>
    </row>
    <row r="27" spans="4:14" ht="20" customHeight="1" thickBot="1">
      <c r="D27" s="51" t="s">
        <v>162</v>
      </c>
      <c r="E27" s="122"/>
      <c r="N27" s="47" t="s">
        <v>74</v>
      </c>
    </row>
    <row r="28" spans="4:14" ht="20" customHeight="1">
      <c r="D28" s="80" t="s">
        <v>20</v>
      </c>
      <c r="E28" s="124"/>
      <c r="N28" s="47" t="s">
        <v>75</v>
      </c>
    </row>
    <row r="29" spans="4:14" ht="20" customHeight="1">
      <c r="D29" s="53" t="s">
        <v>30</v>
      </c>
      <c r="E29" s="125"/>
      <c r="N29" s="47" t="s">
        <v>76</v>
      </c>
    </row>
    <row r="30" spans="4:14" ht="20" customHeight="1" thickBot="1">
      <c r="D30" s="54" t="s">
        <v>19</v>
      </c>
      <c r="E30" s="127"/>
      <c r="N30" s="47" t="s">
        <v>87</v>
      </c>
    </row>
    <row r="32" spans="4:14" ht="20" customHeight="1">
      <c r="N32" s="55" t="s">
        <v>70</v>
      </c>
    </row>
    <row r="34" spans="14:14" ht="20" customHeight="1">
      <c r="N34" s="47" t="s">
        <v>79</v>
      </c>
    </row>
    <row r="35" spans="14:14" ht="20" customHeight="1">
      <c r="N35" s="47" t="s">
        <v>80</v>
      </c>
    </row>
    <row r="36" spans="14:14" ht="20" customHeight="1">
      <c r="N36" s="47" t="s">
        <v>81</v>
      </c>
    </row>
    <row r="37" spans="14:14" ht="20" customHeight="1">
      <c r="N37" s="47" t="s">
        <v>82</v>
      </c>
    </row>
    <row r="38" spans="14:14" ht="20" customHeight="1">
      <c r="N38" s="47" t="s">
        <v>83</v>
      </c>
    </row>
    <row r="39" spans="14:14" ht="20" customHeight="1">
      <c r="N39" s="47" t="s">
        <v>84</v>
      </c>
    </row>
    <row r="40" spans="14:14" ht="20" customHeight="1">
      <c r="N40" s="47" t="s">
        <v>87</v>
      </c>
    </row>
    <row r="42" spans="14:14" ht="20" customHeight="1">
      <c r="N42" s="55" t="s">
        <v>88</v>
      </c>
    </row>
    <row r="44" spans="14:14" ht="20" customHeight="1">
      <c r="N44" s="47">
        <v>1</v>
      </c>
    </row>
    <row r="45" spans="14:14" ht="20" customHeight="1">
      <c r="N45" s="47">
        <v>2</v>
      </c>
    </row>
    <row r="46" spans="14:14" ht="20" customHeight="1">
      <c r="N46" s="47">
        <v>3</v>
      </c>
    </row>
    <row r="47" spans="14:14" ht="20" customHeight="1">
      <c r="N47" s="47" t="s">
        <v>87</v>
      </c>
    </row>
    <row r="49" spans="14:14" ht="20" customHeight="1">
      <c r="N49" s="47" t="s">
        <v>97</v>
      </c>
    </row>
    <row r="50" spans="14:14" ht="20" customHeight="1">
      <c r="N50" s="47" t="s">
        <v>87</v>
      </c>
    </row>
    <row r="52" spans="14:14" ht="20" customHeight="1">
      <c r="N52" s="47" t="s">
        <v>98</v>
      </c>
    </row>
    <row r="53" spans="14:14" ht="20" customHeight="1">
      <c r="N53" s="47" t="s">
        <v>87</v>
      </c>
    </row>
    <row r="55" spans="14:14" ht="20" customHeight="1">
      <c r="N55" s="47" t="s">
        <v>104</v>
      </c>
    </row>
    <row r="56" spans="14:14" ht="20" customHeight="1">
      <c r="N56" s="47" t="s">
        <v>99</v>
      </c>
    </row>
    <row r="57" spans="14:14" ht="20" customHeight="1">
      <c r="N57" s="47" t="s">
        <v>103</v>
      </c>
    </row>
    <row r="58" spans="14:14" ht="20" customHeight="1">
      <c r="N58" s="47" t="s">
        <v>100</v>
      </c>
    </row>
    <row r="59" spans="14:14" ht="20" customHeight="1">
      <c r="N59" s="47" t="s">
        <v>101</v>
      </c>
    </row>
    <row r="60" spans="14:14" ht="20" customHeight="1">
      <c r="N60" s="47" t="s">
        <v>102</v>
      </c>
    </row>
    <row r="61" spans="14:14" ht="20" customHeight="1">
      <c r="N61" s="47" t="s">
        <v>87</v>
      </c>
    </row>
  </sheetData>
  <sheetProtection sheet="1" objects="1" scenarios="1"/>
  <mergeCells count="1">
    <mergeCell ref="A1:E1"/>
  </mergeCells>
  <conditionalFormatting sqref="B3:B5">
    <cfRule type="cellIs" dxfId="117" priority="3" operator="equal">
      <formula>"@"</formula>
    </cfRule>
  </conditionalFormatting>
  <conditionalFormatting sqref="E28:E30 E24:E26 E20:E22 E16:E18 E12:E14 E8:E10 E4:E6">
    <cfRule type="cellIs" dxfId="116" priority="2" operator="equal">
      <formula>""</formula>
    </cfRule>
  </conditionalFormatting>
  <conditionalFormatting sqref="E4:E6">
    <cfRule type="cellIs" dxfId="115" priority="1" operator="equal">
      <formula>"@"</formula>
    </cfRule>
  </conditionalFormatting>
  <dataValidations count="7">
    <dataValidation type="list" allowBlank="1" showInputMessage="1" showErrorMessage="1" prompt="Cliquer sur la flèche de droite_x000a_et faire son choix_x000a_" sqref="B3">
      <formula1>"*,01,02,03,04,05,06,07,08,09,10,11,12,13,14,15,@"</formula1>
    </dataValidation>
    <dataValidation type="list" allowBlank="1" showInputMessage="1" showErrorMessage="1" prompt="Saisir le nom de l'école_x000a_" sqref="B4">
      <formula1>ecole_ec</formula1>
    </dataValidation>
    <dataValidation type="list" allowBlank="1" showInputMessage="1" showErrorMessage="1" prompt="Saisir l'année scolaire" sqref="B5">
      <formula1>an_scol</formula1>
    </dataValidation>
    <dataValidation allowBlank="1" showInputMessage="1" showErrorMessage="1" promptTitle="RENCONTRE ECOLE" prompt="_x000a_Rencontres de l'école (inter-classes, inter-cycles ...)" sqref="E4"/>
    <dataValidation allowBlank="1" showInputMessage="1" showErrorMessage="1" promptTitle="RENCONTRE CIRCONSCRIPTION" prompt="_x000a_Actions spécifiques de Circonscription (Inter-écoles , ...)" sqref="E5"/>
    <dataValidation allowBlank="1" showInputMessage="1" showErrorMessage="1" promptTitle="RENCONTRE TERRITORIALE" prompt="_x000a_Rencontres Territoriale (championnats de Polynésie, Heiva tu'aro, ...)_x000a__x000a_Rencontres USEP (Heiva tamahoe, ...)_x000a_" sqref="E6"/>
    <dataValidation allowBlank="1" showInputMessage="1" showErrorMessage="1" prompt="Aide à la saisie_x000a__x000a_Renseigner les cellules en jaune." sqref="G4"/>
  </dataValidations>
  <pageMargins left="0.39370078740157483" right="0.39370078740157483" top="0.39370078740157483" bottom="0.39370078740157483" header="0.15748031496062992" footer="0.15748031496062992"/>
  <pageSetup paperSize="9" orientation="portrait"/>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7030A0"/>
  </sheetPr>
  <dimension ref="A1:X106"/>
  <sheetViews>
    <sheetView showGridLines="0" zoomScaleSheetLayoutView="110" workbookViewId="0">
      <selection activeCell="S10" sqref="S10"/>
    </sheetView>
  </sheetViews>
  <sheetFormatPr baseColWidth="10" defaultRowHeight="30" customHeight="1" x14ac:dyDescent="0"/>
  <cols>
    <col min="1" max="4" width="23.6640625" style="3" customWidth="1"/>
    <col min="5" max="5" width="3.5" style="3" customWidth="1"/>
    <col min="6" max="9" width="23.5" style="3" customWidth="1"/>
    <col min="10" max="10" width="10.83203125" style="3"/>
    <col min="11" max="11" width="0" style="3" hidden="1" customWidth="1"/>
    <col min="12" max="12" width="20.1640625" style="139" hidden="1" customWidth="1"/>
    <col min="13" max="13" width="0" style="138" hidden="1" customWidth="1"/>
    <col min="14" max="16" width="0" style="3" hidden="1" customWidth="1"/>
    <col min="17" max="16384" width="10.83203125" style="3"/>
  </cols>
  <sheetData>
    <row r="1" spans="1:24" ht="30" customHeight="1" thickBot="1">
      <c r="A1" s="236" t="s">
        <v>113</v>
      </c>
      <c r="B1" s="236"/>
      <c r="C1" s="236"/>
      <c r="D1" s="237"/>
      <c r="F1" s="239" t="s">
        <v>153</v>
      </c>
      <c r="G1" s="240"/>
      <c r="H1" s="240"/>
      <c r="I1" s="241"/>
      <c r="R1" s="235"/>
    </row>
    <row r="2" spans="1:24" ht="30" customHeight="1">
      <c r="A2" s="238"/>
      <c r="B2" s="238"/>
      <c r="C2" s="238"/>
      <c r="D2" s="238"/>
      <c r="F2" s="238"/>
      <c r="G2" s="238"/>
      <c r="H2" s="238"/>
      <c r="I2" s="238"/>
      <c r="R2" s="235"/>
    </row>
    <row r="3" spans="1:24" ht="57.75" customHeight="1">
      <c r="A3" s="19" t="s">
        <v>107</v>
      </c>
      <c r="B3" s="16" t="s">
        <v>108</v>
      </c>
      <c r="C3" s="17" t="s">
        <v>109</v>
      </c>
      <c r="D3" s="18" t="s">
        <v>110</v>
      </c>
      <c r="F3" s="17" t="s">
        <v>107</v>
      </c>
      <c r="G3" s="16" t="s">
        <v>108</v>
      </c>
      <c r="H3" s="101" t="s">
        <v>109</v>
      </c>
      <c r="I3" s="102" t="s">
        <v>110</v>
      </c>
      <c r="K3" s="242"/>
      <c r="L3" s="242"/>
      <c r="M3" s="242"/>
      <c r="N3" s="242"/>
      <c r="O3" s="242"/>
      <c r="P3" s="242"/>
      <c r="R3" s="235"/>
    </row>
    <row r="4" spans="1:24" ht="25.5" hidden="1" customHeight="1">
      <c r="A4" s="96" t="s">
        <v>114</v>
      </c>
      <c r="B4" s="96" t="s">
        <v>115</v>
      </c>
      <c r="C4" s="96" t="s">
        <v>116</v>
      </c>
      <c r="D4" s="96" t="s">
        <v>117</v>
      </c>
      <c r="F4" s="96" t="s">
        <v>122</v>
      </c>
      <c r="G4" s="96" t="s">
        <v>123</v>
      </c>
      <c r="H4" s="96" t="s">
        <v>124</v>
      </c>
      <c r="I4" s="96" t="s">
        <v>125</v>
      </c>
      <c r="R4" s="235"/>
    </row>
    <row r="5" spans="1:24" ht="12.75" hidden="1" customHeight="1">
      <c r="A5" s="96"/>
      <c r="B5" s="96"/>
      <c r="C5" s="96"/>
      <c r="D5" s="96"/>
      <c r="F5" s="96"/>
      <c r="G5" s="96"/>
      <c r="H5" s="96"/>
      <c r="I5" s="96"/>
      <c r="R5" s="235"/>
    </row>
    <row r="6" spans="1:24" ht="33" customHeight="1">
      <c r="A6" s="1" t="s">
        <v>130</v>
      </c>
      <c r="B6" s="1" t="s">
        <v>134</v>
      </c>
      <c r="C6" s="1" t="s">
        <v>138</v>
      </c>
      <c r="D6" s="1" t="s">
        <v>141</v>
      </c>
      <c r="F6" s="1" t="s">
        <v>65</v>
      </c>
      <c r="G6" s="1" t="s">
        <v>3</v>
      </c>
      <c r="H6" s="1" t="s">
        <v>31</v>
      </c>
      <c r="I6" s="1" t="s">
        <v>15</v>
      </c>
      <c r="L6" s="140" t="s">
        <v>114</v>
      </c>
      <c r="M6" s="1">
        <v>1</v>
      </c>
      <c r="O6" s="1" t="s">
        <v>122</v>
      </c>
      <c r="P6" s="1">
        <v>1</v>
      </c>
      <c r="R6" s="235"/>
    </row>
    <row r="7" spans="1:24" ht="33" customHeight="1">
      <c r="A7" s="1" t="s">
        <v>131</v>
      </c>
      <c r="B7" s="1" t="s">
        <v>135</v>
      </c>
      <c r="C7" s="1" t="s">
        <v>139</v>
      </c>
      <c r="D7" s="1" t="s">
        <v>142</v>
      </c>
      <c r="F7" s="1" t="s">
        <v>44</v>
      </c>
      <c r="G7" s="1" t="s">
        <v>61</v>
      </c>
      <c r="H7" s="1" t="s">
        <v>85</v>
      </c>
      <c r="I7" s="1" t="s">
        <v>12</v>
      </c>
      <c r="L7" s="140" t="s">
        <v>130</v>
      </c>
      <c r="M7" s="1">
        <v>1</v>
      </c>
      <c r="O7" s="1" t="str">
        <f t="shared" ref="O7:O30" si="0">F6</f>
        <v>Activités athlétiques</v>
      </c>
      <c r="P7" s="1">
        <v>1</v>
      </c>
      <c r="R7" s="235"/>
    </row>
    <row r="8" spans="1:24" ht="33" customHeight="1">
      <c r="A8" s="1" t="s">
        <v>132</v>
      </c>
      <c r="B8" s="1" t="s">
        <v>136</v>
      </c>
      <c r="C8" s="1" t="s">
        <v>140</v>
      </c>
      <c r="D8" s="1" t="s">
        <v>143</v>
      </c>
      <c r="F8" s="1" t="s">
        <v>42</v>
      </c>
      <c r="G8" s="1" t="s">
        <v>49</v>
      </c>
      <c r="H8" s="1" t="s">
        <v>35</v>
      </c>
      <c r="I8" s="1" t="s">
        <v>13</v>
      </c>
      <c r="L8" s="140" t="s">
        <v>131</v>
      </c>
      <c r="M8" s="1">
        <v>1</v>
      </c>
      <c r="O8" s="1" t="str">
        <f t="shared" si="0"/>
        <v>Course avec obstacles</v>
      </c>
      <c r="P8" s="1">
        <v>1</v>
      </c>
      <c r="R8" s="235"/>
      <c r="X8" s="3">
        <f>VLOOKUP(C8,APS!L6:M26,2,FALSE)</f>
        <v>3</v>
      </c>
    </row>
    <row r="9" spans="1:24" ht="33" customHeight="1">
      <c r="A9" s="1" t="s">
        <v>133</v>
      </c>
      <c r="B9" s="1" t="s">
        <v>137</v>
      </c>
      <c r="C9" s="1"/>
      <c r="D9" s="1" t="s">
        <v>144</v>
      </c>
      <c r="F9" s="1" t="s">
        <v>27</v>
      </c>
      <c r="G9" s="1" t="s">
        <v>11</v>
      </c>
      <c r="H9" s="1" t="s">
        <v>86</v>
      </c>
      <c r="I9" s="1" t="s">
        <v>66</v>
      </c>
      <c r="L9" s="140" t="s">
        <v>132</v>
      </c>
      <c r="M9" s="1">
        <v>1</v>
      </c>
      <c r="O9" s="1" t="str">
        <f t="shared" si="0"/>
        <v>Course de relais</v>
      </c>
      <c r="P9" s="1">
        <v>1</v>
      </c>
      <c r="R9" s="235"/>
    </row>
    <row r="10" spans="1:24" ht="33" customHeight="1">
      <c r="A10" s="1"/>
      <c r="B10" s="1"/>
      <c r="C10" s="1"/>
      <c r="D10" s="1" t="s">
        <v>145</v>
      </c>
      <c r="F10" s="1" t="s">
        <v>26</v>
      </c>
      <c r="G10" s="1" t="s">
        <v>63</v>
      </c>
      <c r="H10" s="1" t="s">
        <v>18</v>
      </c>
      <c r="I10" s="2" t="s">
        <v>39</v>
      </c>
      <c r="L10" s="140" t="s">
        <v>133</v>
      </c>
      <c r="M10" s="1">
        <v>1</v>
      </c>
      <c r="O10" s="1" t="str">
        <f t="shared" si="0"/>
        <v>Course de vitesse</v>
      </c>
      <c r="P10" s="1">
        <v>1</v>
      </c>
      <c r="R10" s="235"/>
    </row>
    <row r="11" spans="1:24" ht="33" customHeight="1">
      <c r="A11" s="91" t="s">
        <v>111</v>
      </c>
      <c r="B11" s="91" t="s">
        <v>111</v>
      </c>
      <c r="C11" s="91" t="s">
        <v>111</v>
      </c>
      <c r="D11" s="91" t="s">
        <v>111</v>
      </c>
      <c r="F11" s="1" t="s">
        <v>51</v>
      </c>
      <c r="G11" s="1" t="s">
        <v>33</v>
      </c>
      <c r="H11" s="1" t="s">
        <v>36</v>
      </c>
      <c r="I11" s="1" t="s">
        <v>40</v>
      </c>
      <c r="L11" s="140" t="s">
        <v>115</v>
      </c>
      <c r="M11" s="1">
        <v>2</v>
      </c>
      <c r="O11" s="1" t="str">
        <f t="shared" si="0"/>
        <v xml:space="preserve">Course en durée </v>
      </c>
      <c r="P11" s="1">
        <v>1</v>
      </c>
      <c r="R11" s="235"/>
    </row>
    <row r="12" spans="1:24" ht="33" customHeight="1">
      <c r="A12" s="1" t="s">
        <v>87</v>
      </c>
      <c r="B12" s="4" t="s">
        <v>87</v>
      </c>
      <c r="C12" s="4" t="s">
        <v>87</v>
      </c>
      <c r="D12" s="4" t="s">
        <v>87</v>
      </c>
      <c r="F12" s="1" t="s">
        <v>23</v>
      </c>
      <c r="G12" s="1" t="s">
        <v>6</v>
      </c>
      <c r="H12" s="1" t="s">
        <v>52</v>
      </c>
      <c r="I12" s="1" t="s">
        <v>4</v>
      </c>
      <c r="L12" s="140" t="s">
        <v>134</v>
      </c>
      <c r="M12" s="1">
        <v>2</v>
      </c>
      <c r="O12" s="1" t="str">
        <f t="shared" si="0"/>
        <v>Jeux traditionnels : patia fa, timau ra'au…</v>
      </c>
      <c r="P12" s="1">
        <v>1</v>
      </c>
      <c r="R12" s="235"/>
    </row>
    <row r="13" spans="1:24" ht="33" customHeight="1">
      <c r="F13" s="1" t="s">
        <v>45</v>
      </c>
      <c r="G13" s="1" t="s">
        <v>48</v>
      </c>
      <c r="H13" s="1" t="s">
        <v>34</v>
      </c>
      <c r="I13" s="1" t="s">
        <v>7</v>
      </c>
      <c r="L13" s="140" t="s">
        <v>135</v>
      </c>
      <c r="M13" s="1">
        <v>2</v>
      </c>
      <c r="O13" s="1" t="str">
        <f t="shared" si="0"/>
        <v>Lancer de précision, en distance…</v>
      </c>
      <c r="P13" s="1">
        <v>1</v>
      </c>
      <c r="R13" s="235"/>
    </row>
    <row r="14" spans="1:24" ht="33" customHeight="1">
      <c r="F14" s="1" t="s">
        <v>37</v>
      </c>
      <c r="G14" s="1" t="s">
        <v>64</v>
      </c>
      <c r="H14" s="1" t="s">
        <v>32</v>
      </c>
      <c r="I14" s="1" t="s">
        <v>5</v>
      </c>
      <c r="L14" s="140" t="s">
        <v>136</v>
      </c>
      <c r="M14" s="1">
        <v>2</v>
      </c>
      <c r="O14" s="1" t="str">
        <f t="shared" si="0"/>
        <v>Multi-Sauts</v>
      </c>
      <c r="P14" s="1">
        <v>1</v>
      </c>
      <c r="R14" s="235"/>
    </row>
    <row r="15" spans="1:24" ht="33" customHeight="1">
      <c r="F15" s="1" t="s">
        <v>28</v>
      </c>
      <c r="G15" s="1" t="s">
        <v>22</v>
      </c>
      <c r="H15" s="1"/>
      <c r="I15" s="1" t="s">
        <v>50</v>
      </c>
      <c r="L15" s="140" t="s">
        <v>137</v>
      </c>
      <c r="M15" s="1">
        <v>2</v>
      </c>
      <c r="O15" s="1" t="str">
        <f t="shared" si="0"/>
        <v>Natation (longueurs chronométrées)</v>
      </c>
      <c r="P15" s="1">
        <v>1</v>
      </c>
      <c r="R15" s="235"/>
    </row>
    <row r="16" spans="1:24" ht="33" customHeight="1">
      <c r="F16" s="1" t="s">
        <v>10</v>
      </c>
      <c r="G16" s="1" t="s">
        <v>53</v>
      </c>
      <c r="H16" s="1"/>
      <c r="I16" s="1" t="s">
        <v>43</v>
      </c>
      <c r="L16" s="140" t="s">
        <v>116</v>
      </c>
      <c r="M16" s="1">
        <v>3</v>
      </c>
      <c r="O16" s="1" t="str">
        <f t="shared" si="0"/>
        <v>Saut en contrebas (maternelle)</v>
      </c>
      <c r="P16" s="1">
        <v>1</v>
      </c>
      <c r="R16" s="235"/>
    </row>
    <row r="17" spans="6:18" ht="33" customHeight="1">
      <c r="F17" s="1" t="s">
        <v>8</v>
      </c>
      <c r="G17" s="1" t="s">
        <v>24</v>
      </c>
      <c r="H17" s="1"/>
      <c r="I17" s="1" t="s">
        <v>46</v>
      </c>
      <c r="L17" s="140" t="s">
        <v>138</v>
      </c>
      <c r="M17" s="1">
        <v>3</v>
      </c>
      <c r="O17" s="1" t="str">
        <f t="shared" si="0"/>
        <v>Saut en hauteur</v>
      </c>
      <c r="P17" s="1">
        <v>1</v>
      </c>
      <c r="R17" s="235"/>
    </row>
    <row r="18" spans="6:18" ht="33" customHeight="1">
      <c r="F18" s="1"/>
      <c r="G18" s="1" t="s">
        <v>47</v>
      </c>
      <c r="H18" s="1"/>
      <c r="I18" s="1" t="s">
        <v>90</v>
      </c>
      <c r="L18" s="140" t="s">
        <v>139</v>
      </c>
      <c r="M18" s="1">
        <v>3</v>
      </c>
      <c r="O18" s="1" t="str">
        <f t="shared" si="0"/>
        <v>Saut en longueur</v>
      </c>
      <c r="P18" s="1">
        <v>1</v>
      </c>
      <c r="R18" s="235"/>
    </row>
    <row r="19" spans="6:18" ht="33" customHeight="1">
      <c r="F19" s="1"/>
      <c r="G19" s="1" t="s">
        <v>25</v>
      </c>
      <c r="H19" s="1"/>
      <c r="I19" s="1" t="s">
        <v>9</v>
      </c>
      <c r="L19" s="140" t="s">
        <v>140</v>
      </c>
      <c r="M19" s="1">
        <v>3</v>
      </c>
      <c r="O19" s="1">
        <f t="shared" si="0"/>
        <v>0</v>
      </c>
      <c r="P19" s="1">
        <v>1</v>
      </c>
      <c r="R19" s="235"/>
    </row>
    <row r="20" spans="6:18" ht="33" customHeight="1">
      <c r="F20" s="1"/>
      <c r="G20" s="1" t="s">
        <v>21</v>
      </c>
      <c r="H20" s="1"/>
      <c r="I20" s="1" t="s">
        <v>16</v>
      </c>
      <c r="L20" s="140" t="s">
        <v>117</v>
      </c>
      <c r="M20" s="1">
        <v>4</v>
      </c>
      <c r="O20" s="1">
        <f t="shared" si="0"/>
        <v>0</v>
      </c>
      <c r="P20" s="1">
        <v>1</v>
      </c>
      <c r="R20" s="235"/>
    </row>
    <row r="21" spans="6:18" ht="33" customHeight="1">
      <c r="F21" s="1"/>
      <c r="G21" s="1" t="s">
        <v>54</v>
      </c>
      <c r="H21" s="1"/>
      <c r="I21" s="1" t="s">
        <v>17</v>
      </c>
      <c r="L21" s="140" t="s">
        <v>141</v>
      </c>
      <c r="M21" s="1">
        <v>4</v>
      </c>
      <c r="O21" s="1">
        <f t="shared" si="0"/>
        <v>0</v>
      </c>
      <c r="P21" s="1">
        <v>1</v>
      </c>
      <c r="R21" s="235"/>
    </row>
    <row r="22" spans="6:18" ht="33" customHeight="1">
      <c r="F22" s="1"/>
      <c r="G22" s="1" t="s">
        <v>29</v>
      </c>
      <c r="H22" s="1"/>
      <c r="I22" s="1" t="s">
        <v>89</v>
      </c>
      <c r="L22" s="140" t="s">
        <v>142</v>
      </c>
      <c r="M22" s="1">
        <v>4</v>
      </c>
      <c r="O22" s="1">
        <f t="shared" si="0"/>
        <v>0</v>
      </c>
      <c r="P22" s="1">
        <v>1</v>
      </c>
      <c r="R22" s="235"/>
    </row>
    <row r="23" spans="6:18" ht="33" customHeight="1">
      <c r="F23" s="1"/>
      <c r="G23" s="1" t="s">
        <v>38</v>
      </c>
      <c r="H23" s="1"/>
      <c r="I23" s="1" t="s">
        <v>14</v>
      </c>
      <c r="L23" s="140" t="s">
        <v>143</v>
      </c>
      <c r="M23" s="1">
        <v>4</v>
      </c>
      <c r="O23" s="1">
        <f t="shared" si="0"/>
        <v>0</v>
      </c>
      <c r="P23" s="1">
        <v>1</v>
      </c>
      <c r="R23" s="235"/>
    </row>
    <row r="24" spans="6:18" ht="33" customHeight="1">
      <c r="F24" s="1"/>
      <c r="G24" s="4"/>
      <c r="H24" s="4"/>
      <c r="I24" s="4"/>
      <c r="L24" s="140" t="s">
        <v>144</v>
      </c>
      <c r="M24" s="1">
        <v>4</v>
      </c>
      <c r="O24" s="1">
        <f t="shared" si="0"/>
        <v>0</v>
      </c>
      <c r="P24" s="1">
        <v>1</v>
      </c>
      <c r="R24" s="235"/>
    </row>
    <row r="25" spans="6:18" ht="33" customHeight="1">
      <c r="F25" s="1"/>
      <c r="G25" s="4"/>
      <c r="H25" s="4"/>
      <c r="I25" s="4"/>
      <c r="L25" s="140" t="s">
        <v>145</v>
      </c>
      <c r="M25" s="1">
        <v>4</v>
      </c>
      <c r="O25" s="1">
        <f t="shared" si="0"/>
        <v>0</v>
      </c>
      <c r="P25" s="1">
        <v>1</v>
      </c>
      <c r="R25" s="235"/>
    </row>
    <row r="26" spans="6:18" ht="33" customHeight="1">
      <c r="F26" s="1"/>
      <c r="G26" s="4"/>
      <c r="H26" s="4"/>
      <c r="I26" s="4"/>
      <c r="L26" s="140" t="s">
        <v>87</v>
      </c>
      <c r="M26" s="1">
        <v>5</v>
      </c>
      <c r="O26" s="1">
        <f t="shared" si="0"/>
        <v>0</v>
      </c>
      <c r="P26" s="1">
        <v>1</v>
      </c>
      <c r="R26" s="235"/>
    </row>
    <row r="27" spans="6:18" ht="33" customHeight="1">
      <c r="F27" s="1"/>
      <c r="G27" s="4"/>
      <c r="H27" s="4"/>
      <c r="I27" s="4"/>
      <c r="O27" s="1">
        <f t="shared" si="0"/>
        <v>0</v>
      </c>
      <c r="P27" s="1">
        <v>1</v>
      </c>
      <c r="R27" s="235"/>
    </row>
    <row r="28" spans="6:18" ht="33" customHeight="1">
      <c r="F28" s="1"/>
      <c r="G28" s="4"/>
      <c r="H28" s="4"/>
      <c r="I28" s="4"/>
      <c r="O28" s="1">
        <f t="shared" si="0"/>
        <v>0</v>
      </c>
      <c r="P28" s="1">
        <v>1</v>
      </c>
      <c r="R28" s="235"/>
    </row>
    <row r="29" spans="6:18" ht="33" customHeight="1">
      <c r="F29" s="91" t="s">
        <v>111</v>
      </c>
      <c r="G29" s="91" t="s">
        <v>111</v>
      </c>
      <c r="H29" s="91" t="s">
        <v>111</v>
      </c>
      <c r="I29" s="91" t="s">
        <v>111</v>
      </c>
      <c r="O29" s="1">
        <f t="shared" si="0"/>
        <v>0</v>
      </c>
      <c r="P29" s="1">
        <v>1</v>
      </c>
      <c r="R29" s="235"/>
    </row>
    <row r="30" spans="6:18" ht="33" customHeight="1">
      <c r="F30" s="1" t="s">
        <v>87</v>
      </c>
      <c r="G30" s="4" t="s">
        <v>87</v>
      </c>
      <c r="H30" s="4" t="s">
        <v>87</v>
      </c>
      <c r="I30" s="4" t="s">
        <v>87</v>
      </c>
      <c r="O30" s="141" t="str">
        <f t="shared" si="0"/>
        <v>^</v>
      </c>
      <c r="P30" s="1">
        <v>1</v>
      </c>
      <c r="R30" s="235"/>
    </row>
    <row r="31" spans="6:18" ht="30" customHeight="1">
      <c r="O31" s="141" t="s">
        <v>184</v>
      </c>
      <c r="P31" s="1">
        <v>2</v>
      </c>
      <c r="R31" s="235"/>
    </row>
    <row r="32" spans="6:18" ht="30" customHeight="1">
      <c r="O32" s="1" t="str">
        <f t="shared" ref="O32:O55" si="1">G6</f>
        <v>Activités d'orientation</v>
      </c>
      <c r="P32" s="1">
        <v>2</v>
      </c>
      <c r="R32" s="235"/>
    </row>
    <row r="33" spans="15:18" ht="30" customHeight="1">
      <c r="O33" s="1" t="str">
        <f t="shared" si="1"/>
        <v>Escalade</v>
      </c>
      <c r="P33" s="1">
        <v>2</v>
      </c>
      <c r="R33" s="235"/>
    </row>
    <row r="34" spans="15:18" ht="30" customHeight="1">
      <c r="O34" s="1" t="str">
        <f t="shared" si="1"/>
        <v>Jeux traditionnels</v>
      </c>
      <c r="P34" s="1">
        <v>2</v>
      </c>
      <c r="R34" s="235"/>
    </row>
    <row r="35" spans="15:18" ht="30" customHeight="1">
      <c r="O35" s="1" t="str">
        <f t="shared" si="1"/>
        <v>Kayak</v>
      </c>
      <c r="P35" s="1">
        <v>2</v>
      </c>
      <c r="R35" s="235"/>
    </row>
    <row r="36" spans="15:18" ht="30" customHeight="1">
      <c r="O36" s="1" t="str">
        <f t="shared" si="1"/>
        <v>Marche</v>
      </c>
      <c r="P36" s="1">
        <v>2</v>
      </c>
      <c r="R36" s="235"/>
    </row>
    <row r="37" spans="15:18" ht="30" customHeight="1">
      <c r="O37" s="1" t="str">
        <f t="shared" si="1"/>
        <v>Natation (apprentissage et randonnées aquatiques)</v>
      </c>
      <c r="P37" s="1">
        <v>2</v>
      </c>
      <c r="R37" s="235"/>
    </row>
    <row r="38" spans="15:18" ht="30" customHeight="1">
      <c r="O38" s="1" t="str">
        <f t="shared" si="1"/>
        <v>Parcours aménagés</v>
      </c>
      <c r="P38" s="1">
        <v>2</v>
      </c>
      <c r="R38" s="235"/>
    </row>
    <row r="39" spans="15:18" ht="30" customHeight="1">
      <c r="O39" s="1" t="str">
        <f t="shared" si="1"/>
        <v>Plongée</v>
      </c>
      <c r="P39" s="1">
        <v>2</v>
      </c>
      <c r="R39" s="235"/>
    </row>
    <row r="40" spans="15:18" ht="30" customHeight="1">
      <c r="O40" s="1" t="str">
        <f t="shared" si="1"/>
        <v>Randonnée</v>
      </c>
      <c r="P40" s="1">
        <v>2</v>
      </c>
      <c r="R40" s="235"/>
    </row>
    <row r="41" spans="15:18" ht="30" customHeight="1">
      <c r="O41" s="1" t="str">
        <f t="shared" si="1"/>
        <v>Rollers</v>
      </c>
      <c r="P41" s="1">
        <v>2</v>
      </c>
      <c r="R41" s="235"/>
    </row>
    <row r="42" spans="15:18" ht="30" customHeight="1">
      <c r="O42" s="1" t="str">
        <f t="shared" si="1"/>
        <v>Rore (échasses)</v>
      </c>
      <c r="P42" s="1">
        <v>2</v>
      </c>
      <c r="R42" s="235"/>
    </row>
    <row r="43" spans="15:18" ht="30" customHeight="1">
      <c r="O43" s="1" t="str">
        <f t="shared" si="1"/>
        <v>skate-board</v>
      </c>
      <c r="P43" s="1">
        <v>2</v>
      </c>
      <c r="R43" s="235"/>
    </row>
    <row r="44" spans="15:18" ht="30" customHeight="1">
      <c r="O44" s="1" t="str">
        <f t="shared" si="1"/>
        <v>Surf</v>
      </c>
      <c r="P44" s="1">
        <v>2</v>
      </c>
    </row>
    <row r="45" spans="15:18" ht="30" customHeight="1">
      <c r="O45" s="1" t="str">
        <f t="shared" si="1"/>
        <v>Tricycle</v>
      </c>
      <c r="P45" s="1">
        <v>2</v>
      </c>
    </row>
    <row r="46" spans="15:18" ht="30" customHeight="1">
      <c r="O46" s="1" t="str">
        <f t="shared" si="1"/>
        <v>Trottinette</v>
      </c>
      <c r="P46" s="1">
        <v>2</v>
      </c>
    </row>
    <row r="47" spans="15:18" ht="30" customHeight="1">
      <c r="O47" s="1" t="str">
        <f t="shared" si="1"/>
        <v>Va'a (pirogue)</v>
      </c>
      <c r="P47" s="1">
        <v>2</v>
      </c>
    </row>
    <row r="48" spans="15:18" ht="30" customHeight="1">
      <c r="O48" s="1" t="str">
        <f t="shared" si="1"/>
        <v>Vélo</v>
      </c>
      <c r="P48" s="1">
        <v>2</v>
      </c>
    </row>
    <row r="49" spans="15:16" ht="30" customHeight="1">
      <c r="O49" s="1" t="str">
        <f t="shared" si="1"/>
        <v>Voile</v>
      </c>
      <c r="P49" s="1">
        <v>2</v>
      </c>
    </row>
    <row r="50" spans="15:16" ht="30" customHeight="1">
      <c r="O50" s="1">
        <f t="shared" si="1"/>
        <v>0</v>
      </c>
      <c r="P50" s="1">
        <v>2</v>
      </c>
    </row>
    <row r="51" spans="15:16" ht="30" customHeight="1">
      <c r="O51" s="1">
        <f t="shared" si="1"/>
        <v>0</v>
      </c>
      <c r="P51" s="1">
        <v>2</v>
      </c>
    </row>
    <row r="52" spans="15:16" ht="30" customHeight="1">
      <c r="O52" s="1">
        <f t="shared" si="1"/>
        <v>0</v>
      </c>
      <c r="P52" s="1">
        <v>2</v>
      </c>
    </row>
    <row r="53" spans="15:16" ht="30" customHeight="1">
      <c r="O53" s="1">
        <f t="shared" si="1"/>
        <v>0</v>
      </c>
      <c r="P53" s="1">
        <v>2</v>
      </c>
    </row>
    <row r="54" spans="15:16" ht="30" customHeight="1">
      <c r="O54" s="1">
        <f t="shared" si="1"/>
        <v>0</v>
      </c>
      <c r="P54" s="1">
        <v>2</v>
      </c>
    </row>
    <row r="55" spans="15:16" ht="30" customHeight="1">
      <c r="O55" s="141" t="str">
        <f t="shared" si="1"/>
        <v>^</v>
      </c>
      <c r="P55" s="1">
        <v>2</v>
      </c>
    </row>
    <row r="56" spans="15:16" ht="30" customHeight="1">
      <c r="O56" s="141" t="s">
        <v>124</v>
      </c>
      <c r="P56" s="1">
        <v>3</v>
      </c>
    </row>
    <row r="57" spans="15:16" ht="30" customHeight="1">
      <c r="O57" s="1" t="str">
        <f t="shared" ref="O57:O80" si="2">H6</f>
        <v>Acrosport</v>
      </c>
      <c r="P57" s="1">
        <v>3</v>
      </c>
    </row>
    <row r="58" spans="15:16" ht="30" customHeight="1">
      <c r="O58" s="1" t="str">
        <f t="shared" si="2"/>
        <v>Danses collectives</v>
      </c>
      <c r="P58" s="1">
        <v>3</v>
      </c>
    </row>
    <row r="59" spans="15:16" ht="30" customHeight="1">
      <c r="O59" s="1" t="str">
        <f t="shared" si="2"/>
        <v>Danse d'expression</v>
      </c>
      <c r="P59" s="1">
        <v>3</v>
      </c>
    </row>
    <row r="60" spans="15:16" ht="30" customHeight="1">
      <c r="O60" s="1" t="str">
        <f t="shared" si="2"/>
        <v>Danses traditionnelles</v>
      </c>
      <c r="P60" s="1">
        <v>3</v>
      </c>
    </row>
    <row r="61" spans="15:16" ht="30" customHeight="1">
      <c r="O61" s="1" t="str">
        <f t="shared" si="2"/>
        <v>Expression corporelle</v>
      </c>
      <c r="P61" s="1">
        <v>3</v>
      </c>
    </row>
    <row r="62" spans="15:16" ht="30" customHeight="1">
      <c r="O62" s="1" t="str">
        <f t="shared" si="2"/>
        <v>Gymnastique Rythmique et Sportive</v>
      </c>
      <c r="P62" s="1">
        <v>3</v>
      </c>
    </row>
    <row r="63" spans="15:16" ht="30" customHeight="1">
      <c r="O63" s="1" t="str">
        <f t="shared" si="2"/>
        <v>Jeux traditionnels : Fai (jeux de ficelles), rere (danse avec bâtons)</v>
      </c>
      <c r="P63" s="1">
        <v>3</v>
      </c>
    </row>
    <row r="64" spans="15:16" ht="30" customHeight="1">
      <c r="O64" s="1" t="str">
        <f t="shared" si="2"/>
        <v>Mimes</v>
      </c>
      <c r="P64" s="1">
        <v>3</v>
      </c>
    </row>
    <row r="65" spans="15:16" ht="30" customHeight="1">
      <c r="O65" s="1" t="str">
        <f t="shared" si="2"/>
        <v>Natation synchronisée</v>
      </c>
      <c r="P65" s="1">
        <v>3</v>
      </c>
    </row>
    <row r="66" spans="15:16" ht="30" customHeight="1">
      <c r="O66" s="1">
        <f t="shared" si="2"/>
        <v>0</v>
      </c>
      <c r="P66" s="1">
        <v>3</v>
      </c>
    </row>
    <row r="67" spans="15:16" ht="30" customHeight="1">
      <c r="O67" s="1">
        <f t="shared" si="2"/>
        <v>0</v>
      </c>
      <c r="P67" s="1">
        <v>3</v>
      </c>
    </row>
    <row r="68" spans="15:16" ht="30" customHeight="1">
      <c r="O68" s="1">
        <f t="shared" si="2"/>
        <v>0</v>
      </c>
      <c r="P68" s="1">
        <v>3</v>
      </c>
    </row>
    <row r="69" spans="15:16" ht="30" customHeight="1">
      <c r="O69" s="1">
        <f t="shared" si="2"/>
        <v>0</v>
      </c>
      <c r="P69" s="1">
        <v>3</v>
      </c>
    </row>
    <row r="70" spans="15:16" ht="30" customHeight="1">
      <c r="O70" s="1">
        <f t="shared" si="2"/>
        <v>0</v>
      </c>
      <c r="P70" s="1">
        <v>3</v>
      </c>
    </row>
    <row r="71" spans="15:16" ht="30" customHeight="1">
      <c r="O71" s="1">
        <f t="shared" si="2"/>
        <v>0</v>
      </c>
      <c r="P71" s="1">
        <v>3</v>
      </c>
    </row>
    <row r="72" spans="15:16" ht="30" customHeight="1">
      <c r="O72" s="1">
        <f t="shared" si="2"/>
        <v>0</v>
      </c>
      <c r="P72" s="1">
        <v>3</v>
      </c>
    </row>
    <row r="73" spans="15:16" ht="30" customHeight="1">
      <c r="O73" s="1">
        <f t="shared" si="2"/>
        <v>0</v>
      </c>
      <c r="P73" s="1">
        <v>3</v>
      </c>
    </row>
    <row r="74" spans="15:16" ht="30" customHeight="1">
      <c r="O74" s="1">
        <f t="shared" si="2"/>
        <v>0</v>
      </c>
      <c r="P74" s="1">
        <v>3</v>
      </c>
    </row>
    <row r="75" spans="15:16" ht="30" customHeight="1">
      <c r="O75" s="1">
        <f t="shared" si="2"/>
        <v>0</v>
      </c>
      <c r="P75" s="1">
        <v>3</v>
      </c>
    </row>
    <row r="76" spans="15:16" ht="30" customHeight="1">
      <c r="O76" s="1">
        <f t="shared" si="2"/>
        <v>0</v>
      </c>
      <c r="P76" s="1">
        <v>3</v>
      </c>
    </row>
    <row r="77" spans="15:16" ht="30" customHeight="1">
      <c r="O77" s="1">
        <f t="shared" si="2"/>
        <v>0</v>
      </c>
      <c r="P77" s="1">
        <v>3</v>
      </c>
    </row>
    <row r="78" spans="15:16" ht="30" customHeight="1">
      <c r="O78" s="1">
        <f t="shared" si="2"/>
        <v>0</v>
      </c>
      <c r="P78" s="1">
        <v>3</v>
      </c>
    </row>
    <row r="79" spans="15:16" ht="30" customHeight="1">
      <c r="O79" s="1">
        <f t="shared" si="2"/>
        <v>0</v>
      </c>
      <c r="P79" s="1">
        <v>3</v>
      </c>
    </row>
    <row r="80" spans="15:16" ht="30" customHeight="1">
      <c r="O80" s="141" t="str">
        <f t="shared" si="2"/>
        <v>^</v>
      </c>
      <c r="P80" s="1">
        <v>3</v>
      </c>
    </row>
    <row r="81" spans="15:16" ht="30" customHeight="1">
      <c r="O81" s="141" t="s">
        <v>125</v>
      </c>
      <c r="P81" s="1">
        <v>4</v>
      </c>
    </row>
    <row r="82" spans="15:16" ht="30" customHeight="1">
      <c r="O82" s="1" t="s">
        <v>15</v>
      </c>
      <c r="P82" s="1">
        <v>4</v>
      </c>
    </row>
    <row r="83" spans="15:16" ht="30" customHeight="1">
      <c r="O83" s="1" t="s">
        <v>12</v>
      </c>
      <c r="P83" s="1">
        <v>4</v>
      </c>
    </row>
    <row r="84" spans="15:16" ht="30" customHeight="1">
      <c r="O84" s="1" t="s">
        <v>13</v>
      </c>
      <c r="P84" s="1">
        <v>4</v>
      </c>
    </row>
    <row r="85" spans="15:16" ht="30" customHeight="1">
      <c r="O85" s="1" t="s">
        <v>66</v>
      </c>
      <c r="P85" s="1">
        <v>4</v>
      </c>
    </row>
    <row r="86" spans="15:16" ht="30" customHeight="1">
      <c r="O86" s="2" t="s">
        <v>39</v>
      </c>
      <c r="P86" s="1">
        <v>4</v>
      </c>
    </row>
    <row r="87" spans="15:16" ht="30" customHeight="1">
      <c r="O87" s="1" t="s">
        <v>40</v>
      </c>
      <c r="P87" s="1">
        <v>4</v>
      </c>
    </row>
    <row r="88" spans="15:16" ht="30" customHeight="1">
      <c r="O88" s="1" t="s">
        <v>4</v>
      </c>
      <c r="P88" s="1">
        <v>4</v>
      </c>
    </row>
    <row r="89" spans="15:16" ht="30" customHeight="1">
      <c r="O89" s="1" t="s">
        <v>7</v>
      </c>
      <c r="P89" s="1">
        <v>4</v>
      </c>
    </row>
    <row r="90" spans="15:16" ht="30" customHeight="1">
      <c r="O90" s="1" t="s">
        <v>5</v>
      </c>
      <c r="P90" s="1">
        <v>4</v>
      </c>
    </row>
    <row r="91" spans="15:16" ht="30" customHeight="1">
      <c r="O91" s="1" t="s">
        <v>50</v>
      </c>
      <c r="P91" s="1">
        <v>4</v>
      </c>
    </row>
    <row r="92" spans="15:16" ht="30" customHeight="1">
      <c r="O92" s="1" t="s">
        <v>43</v>
      </c>
      <c r="P92" s="1">
        <v>4</v>
      </c>
    </row>
    <row r="93" spans="15:16" ht="30" customHeight="1">
      <c r="O93" s="1" t="s">
        <v>46</v>
      </c>
      <c r="P93" s="1">
        <v>4</v>
      </c>
    </row>
    <row r="94" spans="15:16" ht="30" customHeight="1">
      <c r="O94" s="1" t="s">
        <v>90</v>
      </c>
      <c r="P94" s="1">
        <v>4</v>
      </c>
    </row>
    <row r="95" spans="15:16" ht="30" customHeight="1">
      <c r="O95" s="1" t="s">
        <v>9</v>
      </c>
      <c r="P95" s="1">
        <v>4</v>
      </c>
    </row>
    <row r="96" spans="15:16" ht="30" customHeight="1">
      <c r="O96" s="1" t="s">
        <v>16</v>
      </c>
      <c r="P96" s="1">
        <v>4</v>
      </c>
    </row>
    <row r="97" spans="15:16" ht="30" customHeight="1">
      <c r="O97" s="1" t="s">
        <v>17</v>
      </c>
      <c r="P97" s="1">
        <v>4</v>
      </c>
    </row>
    <row r="98" spans="15:16" ht="30" customHeight="1">
      <c r="O98" s="1" t="s">
        <v>89</v>
      </c>
      <c r="P98" s="1">
        <v>4</v>
      </c>
    </row>
    <row r="99" spans="15:16" ht="30" customHeight="1">
      <c r="O99" s="1" t="s">
        <v>14</v>
      </c>
      <c r="P99" s="1">
        <v>4</v>
      </c>
    </row>
    <row r="100" spans="15:16" ht="30" customHeight="1">
      <c r="O100" s="1"/>
      <c r="P100" s="1">
        <v>4</v>
      </c>
    </row>
    <row r="101" spans="15:16" ht="30" customHeight="1">
      <c r="O101" s="1"/>
      <c r="P101" s="1">
        <v>4</v>
      </c>
    </row>
    <row r="102" spans="15:16" ht="30" customHeight="1">
      <c r="O102" s="1"/>
      <c r="P102" s="1">
        <v>4</v>
      </c>
    </row>
    <row r="103" spans="15:16" ht="30" customHeight="1">
      <c r="O103" s="1"/>
      <c r="P103" s="1">
        <v>4</v>
      </c>
    </row>
    <row r="104" spans="15:16" ht="30" customHeight="1">
      <c r="O104" s="1"/>
      <c r="P104" s="1">
        <v>4</v>
      </c>
    </row>
    <row r="105" spans="15:16" ht="30" customHeight="1">
      <c r="O105" s="141" t="s">
        <v>111</v>
      </c>
      <c r="P105" s="1">
        <v>4</v>
      </c>
    </row>
    <row r="106" spans="15:16" ht="30" customHeight="1">
      <c r="O106" s="1" t="s">
        <v>87</v>
      </c>
      <c r="P106" s="1" t="s">
        <v>87</v>
      </c>
    </row>
  </sheetData>
  <sheetProtection sheet="1" objects="1" scenarios="1"/>
  <sortState ref="C6:C23">
    <sortCondition ref="C23"/>
  </sortState>
  <mergeCells count="6">
    <mergeCell ref="R1:R43"/>
    <mergeCell ref="A1:D1"/>
    <mergeCell ref="A2:D2"/>
    <mergeCell ref="F1:I1"/>
    <mergeCell ref="F2:I2"/>
    <mergeCell ref="K3:P3"/>
  </mergeCells>
  <pageMargins left="0.19685039370078741" right="0.19685039370078741" top="0.19685039370078741" bottom="0.19685039370078741" header="0.15748031496062992" footer="0.15748031496062992"/>
  <pageSetup paperSize="9" orientation="portrait"/>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rgb="FF00B0F0"/>
  </sheetPr>
  <dimension ref="A1:AI32"/>
  <sheetViews>
    <sheetView showGridLines="0" topLeftCell="A4" zoomScale="80" zoomScaleNormal="80" zoomScaleSheetLayoutView="100" zoomScalePageLayoutView="80" workbookViewId="0">
      <selection activeCell="C20" sqref="C20:I20"/>
    </sheetView>
  </sheetViews>
  <sheetFormatPr baseColWidth="10" defaultColWidth="3.83203125" defaultRowHeight="21" customHeight="1" x14ac:dyDescent="0"/>
  <cols>
    <col min="1" max="1" width="5.6640625" style="10" customWidth="1"/>
    <col min="2" max="2" width="11.33203125" style="10" customWidth="1"/>
    <col min="3" max="9" width="23.83203125" style="10" customWidth="1"/>
    <col min="10" max="10" width="6.33203125" style="10" customWidth="1"/>
    <col min="11" max="11" width="6.33203125" style="10" hidden="1" customWidth="1"/>
    <col min="12" max="16" width="0" style="10" hidden="1" customWidth="1"/>
    <col min="17" max="22" width="3.83203125" style="10"/>
    <col min="23" max="23" width="3.5" style="10" customWidth="1"/>
    <col min="24" max="26" width="3.83203125" style="10"/>
    <col min="27" max="27" width="3.5" style="10" customWidth="1"/>
    <col min="28" max="34" width="5.1640625" style="10" hidden="1" customWidth="1"/>
    <col min="35" max="35" width="3.83203125" style="10" customWidth="1"/>
    <col min="36" max="16384" width="3.83203125" style="10"/>
  </cols>
  <sheetData>
    <row r="1" spans="1:35" ht="33.75" customHeight="1" thickBot="1">
      <c r="A1" s="244" t="str">
        <f>IF(ecole="","",CONCATENATE("École : ",ecole,CHAR(10),"(Cir. ",circ,")"))</f>
        <v>École : @
(Cir. @)</v>
      </c>
      <c r="B1" s="245"/>
      <c r="C1" s="246"/>
      <c r="D1" s="247" t="str">
        <f>UPPER(CONCATENATE("PROGRAMMATION ANNUELLE  EN EPS DE LA CLASSE DE ",classe_e_nom))</f>
        <v>PROGRAMMATION ANNUELLE  EN EPS DE LA CLASSE DE @</v>
      </c>
      <c r="E1" s="248"/>
      <c r="F1" s="248"/>
      <c r="G1" s="248"/>
      <c r="H1" s="248"/>
      <c r="I1" s="26" t="str">
        <f>annee</f>
        <v>@</v>
      </c>
      <c r="AB1" s="155"/>
      <c r="AC1" s="155"/>
      <c r="AD1" s="155"/>
      <c r="AE1" s="155"/>
      <c r="AF1" s="155"/>
      <c r="AG1" s="155"/>
      <c r="AH1" s="155"/>
      <c r="AI1" s="243"/>
    </row>
    <row r="2" spans="1:35" ht="13.75" customHeight="1">
      <c r="AB2" s="155"/>
      <c r="AC2" s="155"/>
      <c r="AD2" s="155"/>
      <c r="AE2" s="155"/>
      <c r="AF2" s="155"/>
      <c r="AG2" s="155"/>
      <c r="AH2" s="155"/>
      <c r="AI2" s="243"/>
    </row>
    <row r="3" spans="1:35" ht="74.25" customHeight="1" thickBot="1">
      <c r="A3" s="27" t="s">
        <v>69</v>
      </c>
      <c r="B3" s="27" t="s">
        <v>78</v>
      </c>
      <c r="C3" s="27" t="s">
        <v>68</v>
      </c>
      <c r="D3" s="70" t="s">
        <v>107</v>
      </c>
      <c r="E3" s="70" t="s">
        <v>108</v>
      </c>
      <c r="F3" s="70" t="s">
        <v>109</v>
      </c>
      <c r="G3" s="70" t="s">
        <v>110</v>
      </c>
      <c r="AB3" s="155"/>
      <c r="AC3" s="155"/>
      <c r="AD3" s="155"/>
      <c r="AE3" s="155"/>
      <c r="AF3" s="155"/>
      <c r="AG3" s="155"/>
      <c r="AH3" s="155"/>
      <c r="AI3" s="243"/>
    </row>
    <row r="4" spans="1:35" ht="27.75" customHeight="1" thickBot="1">
      <c r="A4" s="71">
        <v>2</v>
      </c>
      <c r="B4" s="106" t="s">
        <v>208</v>
      </c>
      <c r="C4" s="77" t="s">
        <v>87</v>
      </c>
      <c r="D4" s="72" t="str">
        <f>IFERROR(AVERAGE(comp1),"")</f>
        <v/>
      </c>
      <c r="E4" s="73" t="str">
        <f>IFERROR(AVERAGE(comp2),"")</f>
        <v/>
      </c>
      <c r="F4" s="74" t="str">
        <f>IFERROR(AVERAGE(comp3),"")</f>
        <v/>
      </c>
      <c r="G4" s="75" t="str">
        <f>IFERROR(AVERAGE(comp4),"")</f>
        <v/>
      </c>
      <c r="Q4" s="249" t="s">
        <v>87</v>
      </c>
      <c r="R4" s="250"/>
      <c r="S4" s="251"/>
      <c r="V4" s="76" t="s">
        <v>96</v>
      </c>
      <c r="AA4" s="155"/>
      <c r="AB4" s="155"/>
      <c r="AC4" s="155"/>
      <c r="AD4" s="155"/>
      <c r="AE4" s="155"/>
      <c r="AF4" s="155"/>
      <c r="AG4" s="155"/>
      <c r="AH4" s="155"/>
      <c r="AI4" s="243"/>
    </row>
    <row r="5" spans="1:35" ht="21" customHeight="1" thickBot="1">
      <c r="AA5" s="155"/>
      <c r="AB5" s="156"/>
      <c r="AC5" s="156"/>
      <c r="AD5" s="156"/>
      <c r="AE5" s="156"/>
      <c r="AF5" s="156"/>
      <c r="AG5" s="156"/>
      <c r="AH5" s="156"/>
      <c r="AI5" s="243"/>
    </row>
    <row r="6" spans="1:35" ht="35.25" customHeight="1" thickBot="1">
      <c r="B6" s="11"/>
      <c r="C6" s="60" t="str">
        <f>Événements!D3</f>
        <v>PÉRIODE 1</v>
      </c>
      <c r="D6" s="60" t="str">
        <f>Événements!D7</f>
        <v>PÉRIODE 2</v>
      </c>
      <c r="E6" s="60" t="str">
        <f>Événements!D11</f>
        <v>PÉRIODE 3</v>
      </c>
      <c r="F6" s="60" t="str">
        <f>Événements!D15</f>
        <v>PÉRIODE 4</v>
      </c>
      <c r="G6" s="60" t="str">
        <f>Événements!D19</f>
        <v>PÉRIODE 5</v>
      </c>
      <c r="H6" s="60" t="str">
        <f>Événements!D23</f>
        <v>PÉRIODE 6</v>
      </c>
      <c r="I6" s="60" t="str">
        <f>Événements!D27</f>
        <v>PÉRIODE 7</v>
      </c>
      <c r="Q6" s="20" t="s">
        <v>105</v>
      </c>
      <c r="AA6" s="155"/>
      <c r="AB6" s="255" t="s">
        <v>183</v>
      </c>
      <c r="AC6" s="256"/>
      <c r="AD6" s="256"/>
      <c r="AE6" s="256"/>
      <c r="AF6" s="256"/>
      <c r="AG6" s="256"/>
      <c r="AH6" s="257"/>
      <c r="AI6" s="243"/>
    </row>
    <row r="7" spans="1:35" ht="21" customHeight="1">
      <c r="A7" s="252" t="str">
        <f>C4</f>
        <v>@</v>
      </c>
      <c r="B7" s="28" t="s">
        <v>0</v>
      </c>
      <c r="C7" s="116" t="s">
        <v>87</v>
      </c>
      <c r="D7" s="97"/>
      <c r="E7" s="98"/>
      <c r="F7" s="98"/>
      <c r="G7" s="98"/>
      <c r="H7" s="98"/>
      <c r="I7" s="100"/>
      <c r="N7" s="29"/>
      <c r="AA7" s="155"/>
      <c r="AB7" s="148" t="s">
        <v>176</v>
      </c>
      <c r="AC7" s="146" t="s">
        <v>177</v>
      </c>
      <c r="AD7" s="146" t="s">
        <v>178</v>
      </c>
      <c r="AE7" s="146" t="s">
        <v>179</v>
      </c>
      <c r="AF7" s="146" t="s">
        <v>180</v>
      </c>
      <c r="AG7" s="146" t="s">
        <v>181</v>
      </c>
      <c r="AH7" s="149" t="s">
        <v>182</v>
      </c>
      <c r="AI7" s="243"/>
    </row>
    <row r="8" spans="1:35" s="93" customFormat="1" ht="76.5" customHeight="1">
      <c r="A8" s="253"/>
      <c r="B8" s="92"/>
      <c r="C8" s="157" t="s">
        <v>87</v>
      </c>
      <c r="D8" s="117"/>
      <c r="E8" s="114"/>
      <c r="F8" s="114"/>
      <c r="G8" s="114"/>
      <c r="H8" s="114"/>
      <c r="I8" s="115"/>
      <c r="N8" s="29"/>
      <c r="W8" s="137"/>
      <c r="AA8" s="155"/>
      <c r="AB8" s="150">
        <f>IF(C8="","",VLOOKUP(C8,APS!$L$6:$M$26,2,FALSE))</f>
        <v>5</v>
      </c>
      <c r="AC8" s="147" t="str">
        <f>IF(D8="","",VLOOKUP(D8,APS!$L$6:$M$26,2,FALSE))</f>
        <v/>
      </c>
      <c r="AD8" s="147" t="str">
        <f>IF(E8="","",VLOOKUP(E8,APS!$L$6:$M$26,2,FALSE))</f>
        <v/>
      </c>
      <c r="AE8" s="147" t="str">
        <f>IF(F8="","",VLOOKUP(F8,APS!$L$6:$M$26,2,FALSE))</f>
        <v/>
      </c>
      <c r="AF8" s="147" t="str">
        <f>IF(G8="","",VLOOKUP(G8,APS!$L$6:$M$26,2,FALSE))</f>
        <v/>
      </c>
      <c r="AG8" s="147" t="str">
        <f>IF(H8="","",VLOOKUP(H8,APS!$L$6:$M$26,2,FALSE))</f>
        <v/>
      </c>
      <c r="AH8" s="151" t="str">
        <f>IF(I8="","",VLOOKUP(I8,APS!$L$6:$M$26,2,FALSE))</f>
        <v/>
      </c>
      <c r="AI8" s="243"/>
    </row>
    <row r="9" spans="1:35" ht="25.5" customHeight="1" thickBot="1">
      <c r="A9" s="253"/>
      <c r="B9" s="104" t="s">
        <v>112</v>
      </c>
      <c r="C9" s="121" t="s">
        <v>87</v>
      </c>
      <c r="D9" s="118"/>
      <c r="E9" s="119"/>
      <c r="F9" s="119"/>
      <c r="G9" s="119"/>
      <c r="H9" s="119"/>
      <c r="I9" s="120"/>
      <c r="N9" s="29"/>
      <c r="AA9" s="155"/>
      <c r="AB9" s="150" t="str">
        <f>IF(C9="","",VLOOKUP(C9,APS!$O$6:$P$106,2,FALSE))</f>
        <v>@</v>
      </c>
      <c r="AC9" s="147" t="str">
        <f>IF(D9="","",VLOOKUP(D9,APS!$O$6:$P$106,2,FALSE))</f>
        <v/>
      </c>
      <c r="AD9" s="147" t="str">
        <f>IF(E9="","",VLOOKUP(E9,APS!$O$6:$P$106,2,FALSE))</f>
        <v/>
      </c>
      <c r="AE9" s="147" t="str">
        <f>IF(F9="","",VLOOKUP(F9,APS!$O$6:$P$106,2,FALSE))</f>
        <v/>
      </c>
      <c r="AF9" s="147" t="str">
        <f>IF(G9="","",VLOOKUP(G9,APS!$O$6:$P$106,2,FALSE))</f>
        <v/>
      </c>
      <c r="AG9" s="147" t="str">
        <f>IF(H9="","",VLOOKUP(H9,APS!$O$6:$P$106,2,FALSE))</f>
        <v/>
      </c>
      <c r="AH9" s="151" t="str">
        <f>IF(I9="","",VLOOKUP(I9,APS!$O$6:$P$106,2,FALSE))</f>
        <v/>
      </c>
      <c r="AI9" s="243"/>
    </row>
    <row r="10" spans="1:35" ht="21" customHeight="1">
      <c r="A10" s="253"/>
      <c r="B10" s="30" t="s">
        <v>1</v>
      </c>
      <c r="C10" s="99"/>
      <c r="D10" s="99"/>
      <c r="E10" s="99"/>
      <c r="F10" s="99"/>
      <c r="G10" s="99"/>
      <c r="H10" s="99"/>
      <c r="I10" s="111"/>
      <c r="AA10" s="155"/>
      <c r="AB10" s="148" t="s">
        <v>176</v>
      </c>
      <c r="AC10" s="146" t="s">
        <v>177</v>
      </c>
      <c r="AD10" s="146" t="s">
        <v>178</v>
      </c>
      <c r="AE10" s="146" t="s">
        <v>179</v>
      </c>
      <c r="AF10" s="146" t="s">
        <v>180</v>
      </c>
      <c r="AG10" s="146" t="s">
        <v>181</v>
      </c>
      <c r="AH10" s="149" t="s">
        <v>182</v>
      </c>
      <c r="AI10" s="243"/>
    </row>
    <row r="11" spans="1:35" s="93" customFormat="1" ht="76.5" customHeight="1">
      <c r="A11" s="253"/>
      <c r="B11" s="94"/>
      <c r="C11" s="143"/>
      <c r="D11" s="114"/>
      <c r="E11" s="114"/>
      <c r="F11" s="114"/>
      <c r="G11" s="114"/>
      <c r="H11" s="114"/>
      <c r="I11" s="115"/>
      <c r="AA11" s="155"/>
      <c r="AB11" s="150" t="str">
        <f>IF(C11="","",VLOOKUP(C11,APS!$L$6:$M$26,2,FALSE))</f>
        <v/>
      </c>
      <c r="AC11" s="147" t="str">
        <f>IF(D11="","",VLOOKUP(D11,APS!$L$6:$M$26,2,FALSE))</f>
        <v/>
      </c>
      <c r="AD11" s="147" t="str">
        <f>IF(E11="","",VLOOKUP(E11,APS!$L$6:$M$26,2,FALSE))</f>
        <v/>
      </c>
      <c r="AE11" s="147" t="str">
        <f>IF(F11="","",VLOOKUP(F11,APS!$L$6:$M$26,2,FALSE))</f>
        <v/>
      </c>
      <c r="AF11" s="147" t="str">
        <f>IF(G11="","",VLOOKUP(G11,APS!$L$6:$M$26,2,FALSE))</f>
        <v/>
      </c>
      <c r="AG11" s="147" t="str">
        <f>IF(H11="","",VLOOKUP(H11,APS!$L$6:$M$26,2,FALSE))</f>
        <v/>
      </c>
      <c r="AH11" s="151" t="str">
        <f>IF(I11="","",VLOOKUP(I11,APS!$L$6:$M$26,2,FALSE))</f>
        <v/>
      </c>
      <c r="AI11" s="243"/>
    </row>
    <row r="12" spans="1:35" s="93" customFormat="1" ht="25.5" customHeight="1" thickBot="1">
      <c r="A12" s="253"/>
      <c r="B12" s="105" t="s">
        <v>112</v>
      </c>
      <c r="C12" s="144"/>
      <c r="D12" s="112"/>
      <c r="E12" s="112"/>
      <c r="F12" s="112"/>
      <c r="G12" s="112"/>
      <c r="H12" s="112"/>
      <c r="I12" s="113"/>
      <c r="AA12" s="155"/>
      <c r="AB12" s="150" t="str">
        <f>IF(C12="","",VLOOKUP(C12,APS!$O$6:$P$106,2,FALSE))</f>
        <v/>
      </c>
      <c r="AC12" s="147" t="str">
        <f>IF(D12="","",VLOOKUP(D12,APS!$O$6:$P$106,2,FALSE))</f>
        <v/>
      </c>
      <c r="AD12" s="147" t="str">
        <f>IF(E12="","",VLOOKUP(E12,APS!$O$6:$P$106,2,FALSE))</f>
        <v/>
      </c>
      <c r="AE12" s="147" t="str">
        <f>IF(F12="","",VLOOKUP(F12,APS!$O$6:$P$106,2,FALSE))</f>
        <v/>
      </c>
      <c r="AF12" s="147" t="str">
        <f>IF(G12="","",VLOOKUP(G12,APS!$O$6:$P$106,2,FALSE))</f>
        <v/>
      </c>
      <c r="AG12" s="147" t="str">
        <f>IF(H12="","",VLOOKUP(H12,APS!$O$6:$P$106,2,FALSE))</f>
        <v/>
      </c>
      <c r="AH12" s="151" t="str">
        <f>IF(I12="","",VLOOKUP(I12,APS!$O$6:$P$106,2,FALSE))</f>
        <v/>
      </c>
      <c r="AI12" s="243"/>
    </row>
    <row r="13" spans="1:35" ht="21" customHeight="1">
      <c r="A13" s="253"/>
      <c r="B13" s="30" t="s">
        <v>2</v>
      </c>
      <c r="C13" s="142"/>
      <c r="D13" s="145"/>
      <c r="E13" s="145"/>
      <c r="F13" s="145"/>
      <c r="G13" s="145"/>
      <c r="H13" s="145"/>
      <c r="I13" s="145"/>
      <c r="N13" s="20"/>
      <c r="AA13" s="155"/>
      <c r="AB13" s="148" t="s">
        <v>176</v>
      </c>
      <c r="AC13" s="146" t="s">
        <v>177</v>
      </c>
      <c r="AD13" s="146" t="s">
        <v>178</v>
      </c>
      <c r="AE13" s="146" t="s">
        <v>179</v>
      </c>
      <c r="AF13" s="146" t="s">
        <v>180</v>
      </c>
      <c r="AG13" s="146" t="s">
        <v>181</v>
      </c>
      <c r="AH13" s="149" t="s">
        <v>182</v>
      </c>
      <c r="AI13" s="243"/>
    </row>
    <row r="14" spans="1:35" s="93" customFormat="1" ht="76.5" customHeight="1">
      <c r="A14" s="253"/>
      <c r="B14" s="94"/>
      <c r="C14" s="143"/>
      <c r="D14" s="114"/>
      <c r="E14" s="114"/>
      <c r="F14" s="114"/>
      <c r="G14" s="114"/>
      <c r="H14" s="114"/>
      <c r="I14" s="114"/>
      <c r="N14" s="95"/>
      <c r="AA14" s="155"/>
      <c r="AB14" s="150" t="str">
        <f>IF(C14="","",VLOOKUP(C14,APS!$L$6:$M$26,2,FALSE))</f>
        <v/>
      </c>
      <c r="AC14" s="147" t="str">
        <f>IF(D14="","",VLOOKUP(D14,APS!$L$6:$M$26,2,FALSE))</f>
        <v/>
      </c>
      <c r="AD14" s="147" t="str">
        <f>IF(E14="","",VLOOKUP(E14,APS!$L$6:$M$26,2,FALSE))</f>
        <v/>
      </c>
      <c r="AE14" s="147" t="str">
        <f>IF(F14="","",VLOOKUP(F14,APS!$L$6:$M$26,2,FALSE))</f>
        <v/>
      </c>
      <c r="AF14" s="147" t="str">
        <f>IF(G14="","",VLOOKUP(G14,APS!$L$6:$M$26,2,FALSE))</f>
        <v/>
      </c>
      <c r="AG14" s="147" t="str">
        <f>IF(H14="","",VLOOKUP(H14,APS!$L$6:$M$26,2,FALSE))</f>
        <v/>
      </c>
      <c r="AH14" s="151" t="str">
        <f>IF(I14="","",VLOOKUP(I14,APS!$L$6:$M$26,2,FALSE))</f>
        <v/>
      </c>
      <c r="AI14" s="243"/>
    </row>
    <row r="15" spans="1:35" ht="25.5" customHeight="1" thickBot="1">
      <c r="A15" s="254"/>
      <c r="B15" s="103" t="s">
        <v>112</v>
      </c>
      <c r="C15" s="144"/>
      <c r="D15" s="112"/>
      <c r="E15" s="112"/>
      <c r="F15" s="112"/>
      <c r="G15" s="112"/>
      <c r="H15" s="112"/>
      <c r="I15" s="112"/>
      <c r="N15" s="29"/>
      <c r="AA15" s="155"/>
      <c r="AB15" s="152" t="str">
        <f>IF(C15="","",VLOOKUP(C15,APS!$O$6:$P$106,2,FALSE))</f>
        <v/>
      </c>
      <c r="AC15" s="153" t="str">
        <f>IF(D15="","",VLOOKUP(D15,APS!$O$6:$P$106,2,FALSE))</f>
        <v/>
      </c>
      <c r="AD15" s="153" t="str">
        <f>IF(E15="","",VLOOKUP(E15,APS!$O$6:$P$106,2,FALSE))</f>
        <v/>
      </c>
      <c r="AE15" s="153" t="str">
        <f>IF(F15="","",VLOOKUP(F15,APS!$O$6:$P$106,2,FALSE))</f>
        <v/>
      </c>
      <c r="AF15" s="153" t="str">
        <f>IF(G15="","",VLOOKUP(G15,APS!$O$6:$P$106,2,FALSE))</f>
        <v/>
      </c>
      <c r="AG15" s="153" t="str">
        <f>IF(H15="","",VLOOKUP(H15,APS!$O$6:$P$106,2,FALSE))</f>
        <v/>
      </c>
      <c r="AH15" s="154" t="str">
        <f>IF(I15="","",VLOOKUP(I15,APS!$O$6:$P$106,2,FALSE))</f>
        <v/>
      </c>
      <c r="AI15" s="243"/>
    </row>
    <row r="16" spans="1:35" ht="13.75" customHeight="1" thickBot="1">
      <c r="N16" s="20"/>
      <c r="AA16" s="243"/>
      <c r="AB16" s="243"/>
      <c r="AC16" s="243"/>
      <c r="AD16" s="243"/>
      <c r="AE16" s="243"/>
      <c r="AF16" s="243"/>
      <c r="AG16" s="243"/>
      <c r="AH16" s="243"/>
      <c r="AI16" s="243"/>
    </row>
    <row r="17" spans="1:35" ht="35.25" customHeight="1">
      <c r="B17" s="25" t="s">
        <v>20</v>
      </c>
      <c r="C17" s="128" t="str">
        <f>IF(Événements!E4="","",Événements!E4)</f>
        <v>@</v>
      </c>
      <c r="D17" s="129" t="str">
        <f>IF(Événements!E8="","",Événements!E8)</f>
        <v/>
      </c>
      <c r="E17" s="129" t="str">
        <f>IF(Événements!E12="","",Événements!E12)</f>
        <v/>
      </c>
      <c r="F17" s="129" t="str">
        <f>IF(Événements!E16="","",Événements!E16)</f>
        <v/>
      </c>
      <c r="G17" s="129" t="str">
        <f>IF(Événements!E20="","",Événements!E20)</f>
        <v/>
      </c>
      <c r="H17" s="129" t="str">
        <f>IF(Événements!E24="","",Événements!E24)</f>
        <v/>
      </c>
      <c r="I17" s="130" t="str">
        <f>IF(Événements!E28="","",Événements!E28)</f>
        <v/>
      </c>
      <c r="N17" s="20"/>
      <c r="AA17" s="243"/>
      <c r="AB17" s="243"/>
      <c r="AC17" s="243"/>
      <c r="AD17" s="243"/>
      <c r="AE17" s="243"/>
      <c r="AF17" s="243"/>
      <c r="AG17" s="243"/>
      <c r="AH17" s="243"/>
      <c r="AI17" s="243"/>
    </row>
    <row r="18" spans="1:35" ht="35.25" customHeight="1">
      <c r="B18" s="24" t="s">
        <v>30</v>
      </c>
      <c r="C18" s="131" t="str">
        <f>IF(Événements!E5="","",Événements!E5)</f>
        <v>@</v>
      </c>
      <c r="D18" s="132" t="str">
        <f>IF(Événements!E9="","",Événements!E9)</f>
        <v/>
      </c>
      <c r="E18" s="132" t="str">
        <f>IF(Événements!E13="","",Événements!E13)</f>
        <v/>
      </c>
      <c r="F18" s="132" t="str">
        <f>IF(Événements!E17="","",Événements!E17)</f>
        <v/>
      </c>
      <c r="G18" s="132" t="str">
        <f>IF(Événements!E21="","",Événements!E21)</f>
        <v/>
      </c>
      <c r="H18" s="132" t="str">
        <f>IF(Événements!E25="","",Événements!E25)</f>
        <v/>
      </c>
      <c r="I18" s="133" t="str">
        <f>IF(Événements!E29="","",Événements!E29)</f>
        <v/>
      </c>
      <c r="AA18" s="243"/>
      <c r="AB18" s="243"/>
      <c r="AC18" s="243"/>
      <c r="AD18" s="243"/>
      <c r="AE18" s="243"/>
      <c r="AF18" s="243"/>
      <c r="AG18" s="243"/>
      <c r="AH18" s="243"/>
      <c r="AI18" s="243"/>
    </row>
    <row r="19" spans="1:35" ht="35.25" customHeight="1" thickBot="1">
      <c r="B19" s="23" t="s">
        <v>19</v>
      </c>
      <c r="C19" s="134" t="str">
        <f>IF(Événements!E6="","",Événements!E6)</f>
        <v>@</v>
      </c>
      <c r="D19" s="135" t="str">
        <f>IF(Événements!E10="","",Événements!E10)</f>
        <v/>
      </c>
      <c r="E19" s="135" t="str">
        <f>IF(Événements!E14="","",Événements!E14)</f>
        <v>cross polynesie 1/12</v>
      </c>
      <c r="F19" s="135" t="str">
        <f>IF(Événements!E18="","",Événements!E18)</f>
        <v/>
      </c>
      <c r="G19" s="135" t="str">
        <f>IF(Événements!E22="","",Événements!E22)</f>
        <v/>
      </c>
      <c r="H19" s="135" t="str">
        <f>IF(Événements!E26="","",Événements!E26)</f>
        <v/>
      </c>
      <c r="I19" s="136" t="str">
        <f>IF(Événements!E30="","",Événements!E30)</f>
        <v/>
      </c>
      <c r="AA19" s="243"/>
      <c r="AB19" s="243"/>
      <c r="AC19" s="243"/>
      <c r="AD19" s="243"/>
      <c r="AE19" s="243"/>
      <c r="AF19" s="243"/>
      <c r="AG19" s="243"/>
      <c r="AH19" s="243"/>
      <c r="AI19" s="243"/>
    </row>
    <row r="20" spans="1:35" s="159" customFormat="1" ht="25.5" customHeight="1" thickBot="1">
      <c r="B20" s="160" t="s">
        <v>188</v>
      </c>
      <c r="C20" s="258"/>
      <c r="D20" s="259"/>
      <c r="E20" s="259"/>
      <c r="F20" s="259"/>
      <c r="G20" s="259"/>
      <c r="H20" s="259"/>
      <c r="I20" s="260"/>
    </row>
    <row r="21" spans="1:35" ht="21" customHeight="1">
      <c r="B21" s="12"/>
      <c r="C21" s="13"/>
      <c r="D21" s="13"/>
      <c r="E21" s="13"/>
      <c r="F21" s="13"/>
      <c r="G21" s="13"/>
      <c r="H21" s="13"/>
      <c r="I21" s="13"/>
    </row>
    <row r="22" spans="1:35" ht="21" customHeight="1">
      <c r="B22" s="12"/>
      <c r="C22" s="13"/>
      <c r="D22" s="13"/>
      <c r="E22" s="13"/>
      <c r="F22" s="13"/>
      <c r="G22" s="13"/>
      <c r="H22" s="13"/>
      <c r="I22" s="13"/>
    </row>
    <row r="23" spans="1:35" ht="21" customHeight="1" thickBot="1">
      <c r="A23" s="31" t="s">
        <v>77</v>
      </c>
      <c r="D23" s="31"/>
      <c r="E23" s="31"/>
      <c r="F23" s="31"/>
      <c r="G23" s="31"/>
      <c r="H23" s="31"/>
      <c r="I23" s="31"/>
    </row>
    <row r="24" spans="1:35" ht="21" customHeight="1" thickBot="1">
      <c r="C24" s="21" t="str">
        <f t="shared" ref="C24:I24" si="0">C6</f>
        <v>PÉRIODE 1</v>
      </c>
      <c r="D24" s="21" t="str">
        <f t="shared" si="0"/>
        <v>PÉRIODE 2</v>
      </c>
      <c r="E24" s="21" t="str">
        <f t="shared" si="0"/>
        <v>PÉRIODE 3</v>
      </c>
      <c r="F24" s="21" t="str">
        <f t="shared" si="0"/>
        <v>PÉRIODE 4</v>
      </c>
      <c r="G24" s="21" t="str">
        <f t="shared" si="0"/>
        <v>PÉRIODE 5</v>
      </c>
      <c r="H24" s="21" t="str">
        <f t="shared" si="0"/>
        <v>PÉRIODE 6</v>
      </c>
      <c r="I24" s="21" t="str">
        <f t="shared" si="0"/>
        <v>PÉRIODE 7</v>
      </c>
    </row>
    <row r="25" spans="1:35" ht="19.5" customHeight="1">
      <c r="B25" s="32" t="s">
        <v>118</v>
      </c>
      <c r="C25" s="33" t="str">
        <f>IFERROR(COUNTIF(_per1,1)/COUNT(_per1),"")</f>
        <v/>
      </c>
      <c r="D25" s="34" t="str">
        <f>IFERROR(COUNTIF(_per2,1)/COUNT(_per2),"")</f>
        <v/>
      </c>
      <c r="E25" s="34" t="str">
        <f>IFERROR(COUNTIF(_per3,1)/COUNT(_per3),"")</f>
        <v/>
      </c>
      <c r="F25" s="34" t="str">
        <f>IFERROR(COUNTIF(_per4,1)/COUNT(_per4),"")</f>
        <v/>
      </c>
      <c r="G25" s="34" t="str">
        <f>IFERROR(COUNTIF(_per5,1)/COUNT(_per5),"")</f>
        <v/>
      </c>
      <c r="H25" s="34" t="str">
        <f>IFERROR(COUNTIF(_per6,1)/COUNT(_per6),"")</f>
        <v/>
      </c>
      <c r="I25" s="34" t="str">
        <f>IFERROR(COUNTIF(_per7,1)/COUNT(_per7),"")</f>
        <v/>
      </c>
      <c r="J25" s="35" t="str">
        <f>D4</f>
        <v/>
      </c>
    </row>
    <row r="26" spans="1:35" ht="19.5" customHeight="1">
      <c r="B26" s="36" t="s">
        <v>119</v>
      </c>
      <c r="C26" s="37" t="str">
        <f>IFERROR(COUNTIF(_per1,2)/COUNT(_per1),"")</f>
        <v/>
      </c>
      <c r="D26" s="38" t="str">
        <f>IFERROR(COUNTIF(_per2,2)/COUNT(_per2),"")</f>
        <v/>
      </c>
      <c r="E26" s="38" t="str">
        <f>IFERROR(COUNTIF(_per3,2)/COUNT(_per3),"")</f>
        <v/>
      </c>
      <c r="F26" s="38" t="str">
        <f>IFERROR(COUNTIF(_per4,2)/COUNT(_per4),"")</f>
        <v/>
      </c>
      <c r="G26" s="38" t="str">
        <f>IFERROR(COUNTIF(_per5,2)/COUNT(_per5),"")</f>
        <v/>
      </c>
      <c r="H26" s="38" t="str">
        <f>IFERROR(COUNTIF(_per6,2)/COUNT(_per6),"")</f>
        <v/>
      </c>
      <c r="I26" s="38" t="str">
        <f>IFERROR(COUNTIF(_per7,2)/COUNT(_per7),"")</f>
        <v/>
      </c>
      <c r="J26" s="39" t="str">
        <f>E4</f>
        <v/>
      </c>
    </row>
    <row r="27" spans="1:35" ht="19.5" customHeight="1">
      <c r="B27" s="40" t="s">
        <v>120</v>
      </c>
      <c r="C27" s="41" t="str">
        <f>IFERROR(COUNTIF(_per1,3)/COUNT(_per1),"")</f>
        <v/>
      </c>
      <c r="D27" s="42" t="str">
        <f>IFERROR(COUNTIF(_per2,3)/COUNT(_per2),"")</f>
        <v/>
      </c>
      <c r="E27" s="42" t="str">
        <f>IFERROR(COUNTIF(_per3,3)/COUNT(_per3),"")</f>
        <v/>
      </c>
      <c r="F27" s="42" t="str">
        <f>IFERROR(COUNTIF(_per4,3)/COUNT(_per4),"")</f>
        <v/>
      </c>
      <c r="G27" s="42" t="str">
        <f>IFERROR(COUNTIF(_per5,3)/COUNT(_per5),"")</f>
        <v/>
      </c>
      <c r="H27" s="42" t="str">
        <f>IFERROR(COUNTIF(_per6,3)/COUNT(_per6),"")</f>
        <v/>
      </c>
      <c r="I27" s="42" t="str">
        <f>IFERROR(COUNTIF(_per7,3)/COUNT(_per7),"")</f>
        <v/>
      </c>
      <c r="J27" s="39" t="str">
        <f>F4</f>
        <v/>
      </c>
    </row>
    <row r="28" spans="1:35" ht="19.5" customHeight="1" thickBot="1">
      <c r="B28" s="43" t="s">
        <v>121</v>
      </c>
      <c r="C28" s="44" t="str">
        <f>IFERROR(COUNTIF(_per1,4)/COUNT(_per1),"")</f>
        <v/>
      </c>
      <c r="D28" s="45" t="str">
        <f>IFERROR(COUNTIF(_per2,4)/COUNT(_per2),"")</f>
        <v/>
      </c>
      <c r="E28" s="45" t="str">
        <f>IFERROR(COUNTIF(_per3,4)/COUNT(_per3),"")</f>
        <v/>
      </c>
      <c r="F28" s="45" t="str">
        <f>IFERROR(COUNTIF(_per4,4)/COUNT(_per4),"")</f>
        <v/>
      </c>
      <c r="G28" s="45" t="str">
        <f>IFERROR(COUNTIF(_per5,4)/COUNT(_per5),"")</f>
        <v/>
      </c>
      <c r="H28" s="45" t="str">
        <f>IFERROR(COUNTIF(_per6,4)/COUNT(_per6),"")</f>
        <v/>
      </c>
      <c r="I28" s="45" t="str">
        <f>IFERROR(COUNTIF(_per7,4)/COUNT(_per7),"")</f>
        <v/>
      </c>
      <c r="J28" s="46" t="str">
        <f>G4</f>
        <v/>
      </c>
    </row>
    <row r="29" spans="1:35" ht="21" customHeight="1">
      <c r="B29" s="12"/>
      <c r="C29" s="14"/>
      <c r="D29" s="14"/>
      <c r="E29" s="14"/>
      <c r="F29" s="14"/>
      <c r="G29" s="14"/>
      <c r="H29" s="14"/>
      <c r="I29" s="14"/>
    </row>
    <row r="32" spans="1:35" ht="21" customHeight="1">
      <c r="H32" s="10" t="s">
        <v>58</v>
      </c>
    </row>
  </sheetData>
  <sheetProtection sheet="1" objects="1" scenarios="1"/>
  <mergeCells count="8">
    <mergeCell ref="C20:I20"/>
    <mergeCell ref="AI1:AI19"/>
    <mergeCell ref="AA16:AH19"/>
    <mergeCell ref="A1:C1"/>
    <mergeCell ref="D1:H1"/>
    <mergeCell ref="Q4:S4"/>
    <mergeCell ref="A7:A15"/>
    <mergeCell ref="AB6:AH6"/>
  </mergeCells>
  <conditionalFormatting sqref="C17:I19">
    <cfRule type="cellIs" dxfId="114" priority="321" stopIfTrue="1" operator="equal">
      <formula>""</formula>
    </cfRule>
  </conditionalFormatting>
  <conditionalFormatting sqref="C7:I12">
    <cfRule type="cellIs" dxfId="113" priority="87" stopIfTrue="1" operator="equal">
      <formula>""</formula>
    </cfRule>
  </conditionalFormatting>
  <conditionalFormatting sqref="C7:I7 C10:I10">
    <cfRule type="cellIs" dxfId="112" priority="237" stopIfTrue="1" operator="equal">
      <formula>4</formula>
    </cfRule>
    <cfRule type="cellIs" dxfId="111" priority="238" stopIfTrue="1" operator="equal">
      <formula>3</formula>
    </cfRule>
    <cfRule type="cellIs" dxfId="110" priority="239" stopIfTrue="1" operator="equal">
      <formula>2</formula>
    </cfRule>
    <cfRule type="cellIs" dxfId="109" priority="240" stopIfTrue="1" operator="equal">
      <formula>1</formula>
    </cfRule>
  </conditionalFormatting>
  <conditionalFormatting sqref="A4:B4">
    <cfRule type="cellIs" dxfId="108" priority="236" operator="equal">
      <formula>""</formula>
    </cfRule>
  </conditionalFormatting>
  <conditionalFormatting sqref="A4:B4 C7:C9 C9:I9">
    <cfRule type="cellIs" dxfId="107" priority="189" operator="equal">
      <formula>"@"</formula>
    </cfRule>
  </conditionalFormatting>
  <conditionalFormatting sqref="C4">
    <cfRule type="cellIs" dxfId="106" priority="234" operator="equal">
      <formula>"@"</formula>
    </cfRule>
  </conditionalFormatting>
  <conditionalFormatting sqref="D12">
    <cfRule type="cellIs" dxfId="105" priority="229" operator="equal">
      <formula>"@"</formula>
    </cfRule>
    <cfRule type="expression" dxfId="104" priority="230">
      <formula>D10&lt;&gt;AC12</formula>
    </cfRule>
  </conditionalFormatting>
  <conditionalFormatting sqref="C13:C14">
    <cfRule type="cellIs" dxfId="103" priority="163" stopIfTrue="1" operator="equal">
      <formula>""</formula>
    </cfRule>
  </conditionalFormatting>
  <conditionalFormatting sqref="C13">
    <cfRule type="cellIs" dxfId="102" priority="220" stopIfTrue="1" operator="equal">
      <formula>4</formula>
    </cfRule>
    <cfRule type="cellIs" dxfId="101" priority="221" stopIfTrue="1" operator="equal">
      <formula>3</formula>
    </cfRule>
    <cfRule type="cellIs" dxfId="100" priority="222" stopIfTrue="1" operator="equal">
      <formula>2</formula>
    </cfRule>
    <cfRule type="cellIs" dxfId="99" priority="223" stopIfTrue="1" operator="equal">
      <formula>1</formula>
    </cfRule>
  </conditionalFormatting>
  <conditionalFormatting sqref="C15">
    <cfRule type="cellIs" dxfId="98" priority="205" stopIfTrue="1" operator="equal">
      <formula>""</formula>
    </cfRule>
  </conditionalFormatting>
  <conditionalFormatting sqref="C15">
    <cfRule type="cellIs" dxfId="97" priority="162" operator="equal">
      <formula>"@"</formula>
    </cfRule>
  </conditionalFormatting>
  <conditionalFormatting sqref="C8">
    <cfRule type="expression" dxfId="96" priority="322">
      <formula>$C$7&lt;&gt;$AB$8</formula>
    </cfRule>
  </conditionalFormatting>
  <conditionalFormatting sqref="D8">
    <cfRule type="expression" dxfId="95" priority="197">
      <formula>$D$7&lt;&gt;$AC$8</formula>
    </cfRule>
  </conditionalFormatting>
  <conditionalFormatting sqref="E8">
    <cfRule type="expression" dxfId="94" priority="196">
      <formula>$E$7&lt;&gt;$AD$8</formula>
    </cfRule>
  </conditionalFormatting>
  <conditionalFormatting sqref="F8">
    <cfRule type="expression" dxfId="93" priority="194">
      <formula>$F$7&lt;&gt;$AE$8</formula>
    </cfRule>
  </conditionalFormatting>
  <conditionalFormatting sqref="G8">
    <cfRule type="expression" dxfId="92" priority="192">
      <formula>$G$7&lt;&gt;$AF$8</formula>
    </cfRule>
  </conditionalFormatting>
  <conditionalFormatting sqref="H8">
    <cfRule type="expression" dxfId="91" priority="191">
      <formula>$H$7&lt;&gt;$AG$8</formula>
    </cfRule>
  </conditionalFormatting>
  <conditionalFormatting sqref="I8">
    <cfRule type="expression" dxfId="90" priority="190">
      <formula>$I$7&lt;&gt;$AH$8</formula>
    </cfRule>
  </conditionalFormatting>
  <conditionalFormatting sqref="C9">
    <cfRule type="expression" dxfId="89" priority="241">
      <formula>$C$7&lt;&gt;$AB$9</formula>
    </cfRule>
  </conditionalFormatting>
  <conditionalFormatting sqref="D9">
    <cfRule type="expression" dxfId="88" priority="188">
      <formula>$D$7&lt;&gt;$AC$9</formula>
    </cfRule>
  </conditionalFormatting>
  <conditionalFormatting sqref="E9">
    <cfRule type="expression" dxfId="87" priority="187">
      <formula>$E$7&lt;&gt;$AD$9</formula>
    </cfRule>
  </conditionalFormatting>
  <conditionalFormatting sqref="F9">
    <cfRule type="expression" dxfId="86" priority="186">
      <formula>$F$7&lt;&gt;$AE$9</formula>
    </cfRule>
  </conditionalFormatting>
  <conditionalFormatting sqref="G9">
    <cfRule type="expression" dxfId="85" priority="185">
      <formula>$G$7&lt;&gt;$AF$9</formula>
    </cfRule>
  </conditionalFormatting>
  <conditionalFormatting sqref="H9">
    <cfRule type="expression" dxfId="84" priority="184">
      <formula>$H$7&lt;&gt;$AG$9</formula>
    </cfRule>
  </conditionalFormatting>
  <conditionalFormatting sqref="I9">
    <cfRule type="expression" dxfId="83" priority="183">
      <formula>$I$7&lt;&gt;$AH$9</formula>
    </cfRule>
  </conditionalFormatting>
  <conditionalFormatting sqref="C11">
    <cfRule type="expression" dxfId="82" priority="235">
      <formula>$C$10&lt;&gt;$AB$11</formula>
    </cfRule>
  </conditionalFormatting>
  <conditionalFormatting sqref="C12">
    <cfRule type="expression" dxfId="81" priority="231">
      <formula>$C$10&lt;&gt;$AB$12</formula>
    </cfRule>
  </conditionalFormatting>
  <conditionalFormatting sqref="D11">
    <cfRule type="expression" dxfId="80" priority="181">
      <formula>D10&lt;&gt;AC11</formula>
    </cfRule>
  </conditionalFormatting>
  <conditionalFormatting sqref="E12">
    <cfRule type="expression" dxfId="79" priority="227">
      <formula>E10&lt;&gt;AD12</formula>
    </cfRule>
  </conditionalFormatting>
  <conditionalFormatting sqref="E11">
    <cfRule type="expression" dxfId="78" priority="179">
      <formula>E10&lt;&gt;AD11</formula>
    </cfRule>
  </conditionalFormatting>
  <conditionalFormatting sqref="F12">
    <cfRule type="expression" dxfId="77" priority="228">
      <formula>F10&lt;&gt;AE12</formula>
    </cfRule>
  </conditionalFormatting>
  <conditionalFormatting sqref="F11">
    <cfRule type="expression" dxfId="76" priority="168">
      <formula>F10&lt;&gt;AE11</formula>
    </cfRule>
  </conditionalFormatting>
  <conditionalFormatting sqref="G12">
    <cfRule type="expression" dxfId="75" priority="226">
      <formula>G10&lt;&gt;AF12</formula>
    </cfRule>
  </conditionalFormatting>
  <conditionalFormatting sqref="G11">
    <cfRule type="expression" dxfId="74" priority="171">
      <formula>G10&lt;&gt;AF11</formula>
    </cfRule>
  </conditionalFormatting>
  <conditionalFormatting sqref="H12">
    <cfRule type="expression" dxfId="73" priority="225">
      <formula>H10&lt;&gt;AG12</formula>
    </cfRule>
  </conditionalFormatting>
  <conditionalFormatting sqref="H11">
    <cfRule type="expression" dxfId="72" priority="174">
      <formula>H10&lt;&gt;AG11</formula>
    </cfRule>
  </conditionalFormatting>
  <conditionalFormatting sqref="I12">
    <cfRule type="expression" dxfId="71" priority="212">
      <formula>I10&lt;&gt;AH12</formula>
    </cfRule>
  </conditionalFormatting>
  <conditionalFormatting sqref="I11">
    <cfRule type="expression" dxfId="70" priority="177">
      <formula>I10&lt;&gt;AH11</formula>
    </cfRule>
  </conditionalFormatting>
  <conditionalFormatting sqref="C14">
    <cfRule type="expression" dxfId="69" priority="224">
      <formula>C13&lt;&gt;AB14</formula>
    </cfRule>
  </conditionalFormatting>
  <conditionalFormatting sqref="C15">
    <cfRule type="expression" dxfId="68" priority="206">
      <formula>C13&lt;&gt;AB15</formula>
    </cfRule>
  </conditionalFormatting>
  <conditionalFormatting sqref="D13">
    <cfRule type="cellIs" dxfId="67" priority="125" stopIfTrue="1" operator="equal">
      <formula>""</formula>
    </cfRule>
  </conditionalFormatting>
  <conditionalFormatting sqref="D13">
    <cfRule type="cellIs" dxfId="66" priority="157" stopIfTrue="1" operator="equal">
      <formula>4</formula>
    </cfRule>
    <cfRule type="cellIs" dxfId="65" priority="158" stopIfTrue="1" operator="equal">
      <formula>3</formula>
    </cfRule>
    <cfRule type="cellIs" dxfId="64" priority="159" stopIfTrue="1" operator="equal">
      <formula>2</formula>
    </cfRule>
    <cfRule type="cellIs" dxfId="63" priority="160" stopIfTrue="1" operator="equal">
      <formula>1</formula>
    </cfRule>
  </conditionalFormatting>
  <conditionalFormatting sqref="E13">
    <cfRule type="cellIs" dxfId="62" priority="115" stopIfTrue="1" operator="equal">
      <formula>""</formula>
    </cfRule>
  </conditionalFormatting>
  <conditionalFormatting sqref="E13">
    <cfRule type="cellIs" dxfId="61" priority="145" stopIfTrue="1" operator="equal">
      <formula>4</formula>
    </cfRule>
    <cfRule type="cellIs" dxfId="60" priority="146" stopIfTrue="1" operator="equal">
      <formula>3</formula>
    </cfRule>
    <cfRule type="cellIs" dxfId="59" priority="147" stopIfTrue="1" operator="equal">
      <formula>2</formula>
    </cfRule>
    <cfRule type="cellIs" dxfId="58" priority="148" stopIfTrue="1" operator="equal">
      <formula>1</formula>
    </cfRule>
  </conditionalFormatting>
  <conditionalFormatting sqref="F13">
    <cfRule type="cellIs" dxfId="57" priority="113" stopIfTrue="1" operator="equal">
      <formula>""</formula>
    </cfRule>
  </conditionalFormatting>
  <conditionalFormatting sqref="F13">
    <cfRule type="cellIs" dxfId="56" priority="133" stopIfTrue="1" operator="equal">
      <formula>4</formula>
    </cfRule>
    <cfRule type="cellIs" dxfId="55" priority="134" stopIfTrue="1" operator="equal">
      <formula>3</formula>
    </cfRule>
    <cfRule type="cellIs" dxfId="54" priority="135" stopIfTrue="1" operator="equal">
      <formula>2</formula>
    </cfRule>
    <cfRule type="cellIs" dxfId="53" priority="136" stopIfTrue="1" operator="equal">
      <formula>1</formula>
    </cfRule>
  </conditionalFormatting>
  <conditionalFormatting sqref="G13">
    <cfRule type="cellIs" dxfId="52" priority="103" stopIfTrue="1" operator="equal">
      <formula>""</formula>
    </cfRule>
  </conditionalFormatting>
  <conditionalFormatting sqref="G13">
    <cfRule type="cellIs" dxfId="51" priority="121" stopIfTrue="1" operator="equal">
      <formula>4</formula>
    </cfRule>
    <cfRule type="cellIs" dxfId="50" priority="122" stopIfTrue="1" operator="equal">
      <formula>3</formula>
    </cfRule>
    <cfRule type="cellIs" dxfId="49" priority="123" stopIfTrue="1" operator="equal">
      <formula>2</formula>
    </cfRule>
    <cfRule type="cellIs" dxfId="48" priority="124" stopIfTrue="1" operator="equal">
      <formula>1</formula>
    </cfRule>
  </conditionalFormatting>
  <conditionalFormatting sqref="H13">
    <cfRule type="cellIs" dxfId="47" priority="101" stopIfTrue="1" operator="equal">
      <formula>""</formula>
    </cfRule>
  </conditionalFormatting>
  <conditionalFormatting sqref="H13">
    <cfRule type="cellIs" dxfId="46" priority="109" stopIfTrue="1" operator="equal">
      <formula>4</formula>
    </cfRule>
    <cfRule type="cellIs" dxfId="45" priority="110" stopIfTrue="1" operator="equal">
      <formula>3</formula>
    </cfRule>
    <cfRule type="cellIs" dxfId="44" priority="111" stopIfTrue="1" operator="equal">
      <formula>2</formula>
    </cfRule>
    <cfRule type="cellIs" dxfId="43" priority="112" stopIfTrue="1" operator="equal">
      <formula>1</formula>
    </cfRule>
  </conditionalFormatting>
  <conditionalFormatting sqref="I13">
    <cfRule type="cellIs" dxfId="42" priority="91" stopIfTrue="1" operator="equal">
      <formula>""</formula>
    </cfRule>
  </conditionalFormatting>
  <conditionalFormatting sqref="I13">
    <cfRule type="cellIs" dxfId="41" priority="97" stopIfTrue="1" operator="equal">
      <formula>4</formula>
    </cfRule>
    <cfRule type="cellIs" dxfId="40" priority="98" stopIfTrue="1" operator="equal">
      <formula>3</formula>
    </cfRule>
    <cfRule type="cellIs" dxfId="39" priority="99" stopIfTrue="1" operator="equal">
      <formula>2</formula>
    </cfRule>
    <cfRule type="cellIs" dxfId="38" priority="100" stopIfTrue="1" operator="equal">
      <formula>1</formula>
    </cfRule>
  </conditionalFormatting>
  <conditionalFormatting sqref="C15">
    <cfRule type="cellIs" dxfId="37" priority="95" stopIfTrue="1" operator="equal">
      <formula>""</formula>
    </cfRule>
  </conditionalFormatting>
  <conditionalFormatting sqref="E12">
    <cfRule type="expression" dxfId="36" priority="207">
      <formula>E10&lt;&gt;AD12</formula>
    </cfRule>
  </conditionalFormatting>
  <conditionalFormatting sqref="D14">
    <cfRule type="cellIs" dxfId="35" priority="81" stopIfTrue="1" operator="equal">
      <formula>""</formula>
    </cfRule>
  </conditionalFormatting>
  <conditionalFormatting sqref="D14">
    <cfRule type="expression" dxfId="34" priority="84">
      <formula>D13&lt;&gt;AC14</formula>
    </cfRule>
  </conditionalFormatting>
  <conditionalFormatting sqref="E14">
    <cfRule type="cellIs" dxfId="33" priority="75" stopIfTrue="1" operator="equal">
      <formula>""</formula>
    </cfRule>
  </conditionalFormatting>
  <conditionalFormatting sqref="E14">
    <cfRule type="expression" dxfId="32" priority="78">
      <formula>E13&lt;&gt;AD14</formula>
    </cfRule>
  </conditionalFormatting>
  <conditionalFormatting sqref="F14">
    <cfRule type="cellIs" dxfId="31" priority="69" stopIfTrue="1" operator="equal">
      <formula>""</formula>
    </cfRule>
  </conditionalFormatting>
  <conditionalFormatting sqref="F14">
    <cfRule type="expression" dxfId="30" priority="72">
      <formula>F13&lt;&gt;AE14</formula>
    </cfRule>
  </conditionalFormatting>
  <conditionalFormatting sqref="G14">
    <cfRule type="cellIs" dxfId="29" priority="63" stopIfTrue="1" operator="equal">
      <formula>""</formula>
    </cfRule>
  </conditionalFormatting>
  <conditionalFormatting sqref="G14">
    <cfRule type="expression" dxfId="28" priority="66">
      <formula>G13&lt;&gt;AF14</formula>
    </cfRule>
  </conditionalFormatting>
  <conditionalFormatting sqref="H14">
    <cfRule type="cellIs" dxfId="27" priority="57" stopIfTrue="1" operator="equal">
      <formula>""</formula>
    </cfRule>
  </conditionalFormatting>
  <conditionalFormatting sqref="H14">
    <cfRule type="expression" dxfId="26" priority="60">
      <formula>H13&lt;&gt;AG14</formula>
    </cfRule>
  </conditionalFormatting>
  <conditionalFormatting sqref="I14">
    <cfRule type="cellIs" dxfId="25" priority="51" stopIfTrue="1" operator="equal">
      <formula>""</formula>
    </cfRule>
  </conditionalFormatting>
  <conditionalFormatting sqref="I14">
    <cfRule type="expression" dxfId="24" priority="54">
      <formula>I13&lt;&gt;AH14</formula>
    </cfRule>
  </conditionalFormatting>
  <conditionalFormatting sqref="D15">
    <cfRule type="cellIs" dxfId="23" priority="23" stopIfTrue="1" operator="equal">
      <formula>""</formula>
    </cfRule>
  </conditionalFormatting>
  <conditionalFormatting sqref="D15">
    <cfRule type="cellIs" dxfId="22" priority="22" operator="equal">
      <formula>"@"</formula>
    </cfRule>
  </conditionalFormatting>
  <conditionalFormatting sqref="D15">
    <cfRule type="expression" dxfId="21" priority="24">
      <formula>D13&lt;&gt;AC15</formula>
    </cfRule>
  </conditionalFormatting>
  <conditionalFormatting sqref="D15">
    <cfRule type="cellIs" dxfId="20" priority="21" stopIfTrue="1" operator="equal">
      <formula>""</formula>
    </cfRule>
  </conditionalFormatting>
  <conditionalFormatting sqref="E15">
    <cfRule type="cellIs" dxfId="19" priority="19" stopIfTrue="1" operator="equal">
      <formula>""</formula>
    </cfRule>
  </conditionalFormatting>
  <conditionalFormatting sqref="E15">
    <cfRule type="cellIs" dxfId="18" priority="18" operator="equal">
      <formula>"@"</formula>
    </cfRule>
  </conditionalFormatting>
  <conditionalFormatting sqref="E15">
    <cfRule type="expression" dxfId="17" priority="20">
      <formula>E13&lt;&gt;AD15</formula>
    </cfRule>
  </conditionalFormatting>
  <conditionalFormatting sqref="E15">
    <cfRule type="cellIs" dxfId="16" priority="17" stopIfTrue="1" operator="equal">
      <formula>""</formula>
    </cfRule>
  </conditionalFormatting>
  <conditionalFormatting sqref="F15">
    <cfRule type="cellIs" dxfId="15" priority="15" stopIfTrue="1" operator="equal">
      <formula>""</formula>
    </cfRule>
  </conditionalFormatting>
  <conditionalFormatting sqref="F15">
    <cfRule type="cellIs" dxfId="14" priority="14" operator="equal">
      <formula>"@"</formula>
    </cfRule>
  </conditionalFormatting>
  <conditionalFormatting sqref="F15">
    <cfRule type="expression" dxfId="13" priority="16">
      <formula>F13&lt;&gt;AE15</formula>
    </cfRule>
  </conditionalFormatting>
  <conditionalFormatting sqref="F15">
    <cfRule type="cellIs" dxfId="12" priority="13" stopIfTrue="1" operator="equal">
      <formula>""</formula>
    </cfRule>
  </conditionalFormatting>
  <conditionalFormatting sqref="G15">
    <cfRule type="cellIs" dxfId="11" priority="11" stopIfTrue="1" operator="equal">
      <formula>""</formula>
    </cfRule>
  </conditionalFormatting>
  <conditionalFormatting sqref="G15">
    <cfRule type="cellIs" dxfId="10" priority="10" operator="equal">
      <formula>"@"</formula>
    </cfRule>
  </conditionalFormatting>
  <conditionalFormatting sqref="G15">
    <cfRule type="expression" dxfId="9" priority="12">
      <formula>G13&lt;&gt;AF15</formula>
    </cfRule>
  </conditionalFormatting>
  <conditionalFormatting sqref="G15">
    <cfRule type="cellIs" dxfId="8" priority="9" stopIfTrue="1" operator="equal">
      <formula>""</formula>
    </cfRule>
  </conditionalFormatting>
  <conditionalFormatting sqref="H15">
    <cfRule type="cellIs" dxfId="7" priority="7" stopIfTrue="1" operator="equal">
      <formula>""</formula>
    </cfRule>
  </conditionalFormatting>
  <conditionalFormatting sqref="H15">
    <cfRule type="cellIs" dxfId="6" priority="6" operator="equal">
      <formula>"@"</formula>
    </cfRule>
  </conditionalFormatting>
  <conditionalFormatting sqref="H15">
    <cfRule type="expression" dxfId="5" priority="8">
      <formula>H13&lt;&gt;AG15</formula>
    </cfRule>
  </conditionalFormatting>
  <conditionalFormatting sqref="H15">
    <cfRule type="cellIs" dxfId="4" priority="5" stopIfTrue="1" operator="equal">
      <formula>""</formula>
    </cfRule>
  </conditionalFormatting>
  <conditionalFormatting sqref="I15">
    <cfRule type="cellIs" dxfId="3" priority="3" stopIfTrue="1" operator="equal">
      <formula>""</formula>
    </cfRule>
  </conditionalFormatting>
  <conditionalFormatting sqref="I15">
    <cfRule type="cellIs" dxfId="2" priority="2" operator="equal">
      <formula>"@"</formula>
    </cfRule>
  </conditionalFormatting>
  <conditionalFormatting sqref="I15">
    <cfRule type="expression" dxfId="1" priority="4">
      <formula>I13&lt;&gt;AH15</formula>
    </cfRule>
  </conditionalFormatting>
  <conditionalFormatting sqref="I15">
    <cfRule type="cellIs" dxfId="0" priority="1" stopIfTrue="1" operator="equal">
      <formula>""</formula>
    </cfRule>
  </conditionalFormatting>
  <dataValidations count="14">
    <dataValidation type="list" allowBlank="1" showInputMessage="1" showErrorMessage="1" sqref="D8:I8">
      <formula1>IF(D$7=1,comp_01,IF(D$7=2,comp_02,IF(D$7=3,comp_03,IF(D$7=4,comp_04,""))))</formula1>
    </dataValidation>
    <dataValidation type="list" allowBlank="1" showInputMessage="1" showErrorMessage="1" errorTitle="Saisissez 1, 2, 3 ou 4" error="1 : Réaliser une performance mesurée_x000a_2 : Adapter ses déplacements à différents types d'environnements_x000a_3 : S'opposer individuellement ou collectivement_x000a_4 : Concevoir et réaliser des actions à visée esthétiques et expressives" sqref="D7:I7 C10:I10 C13:I13">
      <formula1>num_comp</formula1>
    </dataValidation>
    <dataValidation allowBlank="1" showInputMessage="1" showErrorMessage="1" promptTitle="* CYCLE *" prompt="_x000a_Cliquer sur la flèche à droite pur choisir le cycle_x000a_ou_x000a_saisir simplement 1, 2, 3_x000a_" sqref="A4"/>
    <dataValidation type="list" allowBlank="1" showInputMessage="1" showErrorMessage="1" promptTitle="* Classe niveau *" prompt="_x000a_Cliquer sur la flèche pour choisir son niveau_x000a_ou _x000a_saisir son niveau (notament) les classes à plusieurs niveaux" sqref="B4">
      <formula1>classe_e</formula1>
    </dataValidation>
    <dataValidation allowBlank="1" showInputMessage="1" showErrorMessage="1" promptTitle="Horaire" prompt="_x000a_H1 : 1ère heure_x000a_H2 : 2è heure_x000a_H3 : 3è heure" sqref="B7"/>
    <dataValidation allowBlank="1" showInputMessage="1" showErrorMessage="1" prompt="Aide à la saisie" sqref="Q4:S4"/>
    <dataValidation type="list" allowBlank="1" showInputMessage="1" showErrorMessage="1" prompt="Saisir le nom de la classe" sqref="C4">
      <formula1>clas_nom</formula1>
    </dataValidation>
    <dataValidation type="list" allowBlank="1" showInputMessage="1" showErrorMessage="1" sqref="C11:I11">
      <formula1>IF(C$10=1,comp_01,IF(C$10=2,comp_02,IF(C$10=3,comp_03,IF(C$10=4,comp_04,""))))</formula1>
    </dataValidation>
    <dataValidation type="list" allowBlank="1" showInputMessage="1" showErrorMessage="1" sqref="C14:I14">
      <formula1>IF(C$13=1,comp_01,IF(C$13=2,comp_02,IF(C$13=3,comp_03,IF(C$13=4,comp_04,""))))</formula1>
    </dataValidation>
    <dataValidation type="list" allowBlank="1" showInputMessage="1" errorTitle="Saisissez 1, 2, 3 ou 4" error="1 : Réaliser une performance mesurée_x000a_2 : Adapter ses déplacements à différents types d'environnements_x000a_3 : S'opposer individuellement ou collectivement_x000a_4 : Concevoir et réaliser des actions à visée esthétiques et expressives" promptTitle="1-Champs d'Apprentissage" prompt="_x000a_*Cliquer sur la flèche*_x000a__x000a_Sélectionner (ou saisir) 1, 2, 3, 4" sqref="C7">
      <formula1>num_comp</formula1>
    </dataValidation>
    <dataValidation type="list" allowBlank="1" showInputMessage="1" showErrorMessage="1" promptTitle="2-Attendus en fin de cycle" prompt="_x000a_*Cliquer sur la flèche*_x000a__x000a_Sélectionner ce que l'on désire" sqref="C8">
      <formula1>IF(C$7=1,comp_01,IF(C$7=2,comp_02,IF(C$7=3,comp_03,IF(C$7=4,comp_04,""))))</formula1>
    </dataValidation>
    <dataValidation type="list" allowBlank="1" showInputMessage="1" promptTitle="3-APS" prompt="_x000a_*Cliquer sur la flèche*_x000a__x000a_Sélectionner l'APS_x000a__x000a_(Possibilité de compléter)" sqref="C9:I9">
      <formula1>IF(C$7=1,comp_01_APS,IF(C$7=2,comp_02_APS,IF(C$7=3,comp_03_APS,IF(C$7=4,comp_04_APS,""))))</formula1>
    </dataValidation>
    <dataValidation type="list" allowBlank="1" showInputMessage="1" promptTitle="3-APS" prompt="_x000a_*Cliquer sur la flèche*_x000a__x000a_Sélectionner l'APS_x000a__x000a_(Possibilité de compléter)" sqref="C12:I12">
      <formula1>IF(C$10=1,comp_01_APS,IF(C$10=2,comp_02_APS,IF(C$10=3,comp_03_APS,IF(C$10=4,comp_04_APS,""))))</formula1>
    </dataValidation>
    <dataValidation type="list" allowBlank="1" showInputMessage="1" promptTitle="3-APS" prompt="_x000a_*Cliquer sur la flèche*_x000a__x000a_Sélectionner l'APS_x000a__x000a_(Possibilité de compléter)" sqref="C15:I15">
      <formula1>IF(C$13=1,comp_01_APS,IF(C$13=2,comp_02_APS,IF(C$13=3,comp_03_APS,IF(C$13=4,comp_04_APS,""))))</formula1>
    </dataValidation>
  </dataValidations>
  <printOptions horizontalCentered="1"/>
  <pageMargins left="0.59055118110236227" right="0.59055118110236227" top="0.59055118110236227" bottom="0.59055118110236227" header="0.31496062992125984" footer="0.31496062992125984"/>
  <pageSetup paperSize="9" scale="72" orientation="landscape"/>
  <drawing r:id="rId1"/>
  <legacy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5</vt:i4>
      </vt:variant>
    </vt:vector>
  </HeadingPairs>
  <TitlesOfParts>
    <vt:vector size="5" baseType="lpstr">
      <vt:lpstr>Fiche guide</vt:lpstr>
      <vt:lpstr>Préambule</vt:lpstr>
      <vt:lpstr>Événements</vt:lpstr>
      <vt:lpstr>APS</vt:lpstr>
      <vt:lpstr>CYCLE 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PLGDD</dc:title>
  <dc:creator>CSSU</dc:creator>
  <dc:description>DT</dc:description>
  <cp:lastModifiedBy>CSSU Victor ADAMS</cp:lastModifiedBy>
  <cp:lastPrinted>2016-10-07T18:20:49Z</cp:lastPrinted>
  <dcterms:created xsi:type="dcterms:W3CDTF">2010-10-26T20:52:18Z</dcterms:created>
  <dcterms:modified xsi:type="dcterms:W3CDTF">2017-01-19T23:19:26Z</dcterms:modified>
</cp:coreProperties>
</file>