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FEUILLE d'engagement" sheetId="1" state="visible" r:id="rId3"/>
    <sheet name="Ets et CODE" sheetId="2" state="hidden" r:id="rId4"/>
  </sheets>
  <definedNames>
    <definedName function="false" hidden="true" localSheetId="1" name="_xlnm._FilterDatabase" vbProcedure="false">'Ets et CODE'!$A$3:$I$248</definedName>
    <definedName function="false" hidden="false" localSheetId="0" name="_xlnm.Print_Area" vbProcedure="false">'FEUILLE d''engagement'!$I$9:$R$138</definedName>
    <definedName function="false" hidden="false" localSheetId="0" name="_xlnm.Print_Titles" vbProcedure="false">'FEUILLE d''engagement'!$2:$8</definedName>
    <definedName function="false" hidden="false" name="BASE" vbProcedure="false">'Ets et CODE'!$D$4:$I$247</definedName>
    <definedName function="false" hidden="false" name="cod_cat" vbProcedure="false">'Ets et CODE'!$T$2:$AD$18</definedName>
    <definedName function="false" hidden="false" name="ecoles" vbProcedure="false">'Ets et CODE'!$D$2:$D$260</definedName>
    <definedName function="false" hidden="false" name="_03pf1" vbProcedure="false">'FEUILLE d''engagement'!$L$9:$L$16</definedName>
    <definedName function="false" hidden="false" name="_04pg1" vbProcedure="false">'FEUILLE d''engagement'!$L$17:$L$24</definedName>
    <definedName function="false" hidden="false" name="_05pf2" vbProcedure="false">'FEUILLE d''engagement'!$L$25:$L$32</definedName>
    <definedName function="false" hidden="false" name="_06pg2" vbProcedure="false">'FEUILLE d''engagement'!$L$33:$L$40</definedName>
    <definedName function="false" hidden="false" name="_07bf1" vbProcedure="false">'FEUILLE d''engagement'!$L$41:$L$48</definedName>
    <definedName function="false" hidden="false" name="_08bg1" vbProcedure="false">'FEUILLE d''engagement'!$L$49:$L$56</definedName>
    <definedName function="false" hidden="false" name="_09bf2" vbProcedure="false">'FEUILLE d''engagement'!$L$57:$L$64</definedName>
    <definedName function="false" hidden="false" name="_10bg2" vbProcedure="false">'FEUILLE d''engagement'!$L$65:$L$72</definedName>
    <definedName function="false" hidden="false" name="_11mf" vbProcedure="false">'FEUILLE d''engagement'!$L$73:$L$80</definedName>
    <definedName function="false" hidden="false" name="_12mg" vbProcedure="false">'FEUILLE d''engagement'!$L$81:$L$88</definedName>
    <definedName function="false" hidden="false" name="_13cf" vbProcedure="false">'FEUILLE d''engagement'!$L$89:$L$96</definedName>
    <definedName function="false" hidden="false" name="_14cg" vbProcedure="false">'FEUILLE d''engagement'!$L$97:$L$104</definedName>
    <definedName function="false" hidden="false" name="_15jf" vbProcedure="false">'FEUILLE d''engagement'!$L$105:$L$112</definedName>
    <definedName function="false" hidden="false" name="_16jg" vbProcedure="false">'FEUILLE d''engagement'!$L$113:$L$120</definedName>
    <definedName function="false" hidden="false" name="_17sf" vbProcedure="false">'FEUILLE d''engagement'!$L$121:$L$128</definedName>
    <definedName function="false" hidden="false" name="_18sg" vbProcedure="false">'FEUILLE d''engagement'!$L$129:$L$136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<sst xmlns="http://schemas.openxmlformats.org/spreadsheetml/2006/main" count="1575" uniqueCount="475">
  <si>
    <t xml:space="preserve">CSSU                 ENGAGEMENTS CROSS 2026</t>
  </si>
  <si>
    <t xml:space="preserve">Consigne 1</t>
  </si>
  <si>
    <t xml:space="preserve">DATE LIMITE D'INSCRIPTION : LUNDI 10 NOVEMBRE 2026 (délai de rigueur)</t>
  </si>
  <si>
    <t xml:space="preserve"> </t>
  </si>
  <si>
    <t xml:space="preserve">Consigne 2</t>
  </si>
  <si>
    <t xml:space="preserve">Etablissement : </t>
  </si>
  <si>
    <t xml:space="preserve">CHOISISSEZ VOTRE ETABLISSEMENT</t>
  </si>
  <si>
    <t xml:space="preserve">CLIQUER DANS LA CELLULE  BLEUE ET SUR LA FLÈCHE</t>
  </si>
  <si>
    <t xml:space="preserve">A LIRE</t>
  </si>
  <si>
    <t xml:space="preserve">IMPORTANT</t>
  </si>
  <si>
    <t xml:space="preserve">Responsable (s) : </t>
  </si>
  <si>
    <t xml:space="preserve">Cat.</t>
  </si>
  <si>
    <t xml:space="preserve">Cde Ets</t>
  </si>
  <si>
    <t xml:space="preserve">Ordre</t>
  </si>
  <si>
    <t xml:space="preserve">N° ID</t>
  </si>
  <si>
    <t xml:space="preserve">Sx</t>
  </si>
  <si>
    <t xml:space="preserve">Ets</t>
  </si>
  <si>
    <t xml:space="preserve">ASS</t>
  </si>
  <si>
    <t xml:space="preserve">Licence pour USSP</t>
  </si>
  <si>
    <t xml:space="preserve">03</t>
  </si>
  <si>
    <t xml:space="preserve">F</t>
  </si>
  <si>
    <t xml:space="preserve">POUSSINES - PF1</t>
  </si>
  <si>
    <t xml:space="preserve">Recap ASS</t>
  </si>
  <si>
    <t xml:space="preserve">PF1</t>
  </si>
  <si>
    <t xml:space="preserve">PG1</t>
  </si>
  <si>
    <t xml:space="preserve">PF2</t>
  </si>
  <si>
    <t xml:space="preserve">PG2</t>
  </si>
  <si>
    <t xml:space="preserve">BF1</t>
  </si>
  <si>
    <t xml:space="preserve">BG1</t>
  </si>
  <si>
    <t xml:space="preserve">BF2</t>
  </si>
  <si>
    <t xml:space="preserve">BG2</t>
  </si>
  <si>
    <t xml:space="preserve">MF</t>
  </si>
  <si>
    <t xml:space="preserve">MG</t>
  </si>
  <si>
    <t xml:space="preserve">CF</t>
  </si>
  <si>
    <t xml:space="preserve">CG</t>
  </si>
  <si>
    <t xml:space="preserve">JF</t>
  </si>
  <si>
    <t xml:space="preserve">JG</t>
  </si>
  <si>
    <t xml:space="preserve">SF</t>
  </si>
  <si>
    <t xml:space="preserve">SG</t>
  </si>
  <si>
    <t xml:space="preserve">Total</t>
  </si>
  <si>
    <t xml:space="preserve">Ile</t>
  </si>
  <si>
    <t xml:space="preserve">Archipel</t>
  </si>
  <si>
    <t xml:space="preserve">04</t>
  </si>
  <si>
    <t xml:space="preserve">05</t>
  </si>
  <si>
    <t xml:space="preserve">06</t>
  </si>
  <si>
    <t xml:space="preserve">07</t>
  </si>
  <si>
    <t xml:space="preserve">08</t>
  </si>
  <si>
    <t xml:space="preserve">09</t>
  </si>
  <si>
    <t xml:space="preserve">10</t>
  </si>
  <si>
    <t xml:space="preserve">11</t>
  </si>
  <si>
    <t xml:space="preserve">12</t>
  </si>
  <si>
    <t xml:space="preserve">13</t>
  </si>
  <si>
    <t xml:space="preserve">14</t>
  </si>
  <si>
    <t xml:space="preserve">15</t>
  </si>
  <si>
    <t xml:space="preserve">16</t>
  </si>
  <si>
    <t xml:space="preserve">17</t>
  </si>
  <si>
    <t xml:space="preserve">18</t>
  </si>
  <si>
    <t xml:space="preserve">N</t>
  </si>
  <si>
    <t xml:space="preserve">G</t>
  </si>
  <si>
    <t xml:space="preserve">POUSSINES - PG1</t>
  </si>
  <si>
    <t xml:space="preserve">1-Merci de lire les CONSIGNES et REGLEMENT( CHANGEMENTS)</t>
  </si>
  <si>
    <t xml:space="preserve">2- PF à BG uniquement 6 engagés. LE RESTE TOUJOURS 8</t>
  </si>
  <si>
    <t xml:space="preserve">3-RÉSULTATS : 3 PREMIERS OFFICIELS</t>
  </si>
  <si>
    <t xml:space="preserve">3-RÉSULTATS DES AUTRES INDIVIDUELS (LES) : OFFICIEUX LE JOUR DU CROSS. Mise à jour dans la semaine qui suit. </t>
  </si>
  <si>
    <t xml:space="preserve">POUSSINES - PF2</t>
  </si>
  <si>
    <t xml:space="preserve">POUSSINES - PG2</t>
  </si>
  <si>
    <t xml:space="preserve">BENJAMINES 1 - BF1</t>
  </si>
  <si>
    <t xml:space="preserve">BENJAMINS 1  - BG1</t>
  </si>
  <si>
    <t xml:space="preserve">BENJAMINES 2 - BF2</t>
  </si>
  <si>
    <t xml:space="preserve">BENJAMINS 2  - BG2</t>
  </si>
  <si>
    <t xml:space="preserve">MINIMES F - MF</t>
  </si>
  <si>
    <t xml:space="preserve">MINIMES G - MG</t>
  </si>
  <si>
    <t xml:space="preserve">CADETTES - CF</t>
  </si>
  <si>
    <t xml:space="preserve">CADETS - CG</t>
  </si>
  <si>
    <t xml:space="preserve">JUNIORS F - JF</t>
  </si>
  <si>
    <t xml:space="preserve">JUNIORS G - JG</t>
  </si>
  <si>
    <t xml:space="preserve">SENIORS F -SF</t>
  </si>
  <si>
    <t xml:space="preserve">SEIORS G - SG</t>
  </si>
  <si>
    <t xml:space="preserve">Les données personnelles portées sur ce fichier sont utilisées par votre association sportive scolaire et par la CSSU pour la seule organisation du cross scolaire (engagements et classements). Pour en savoir plus sur la gestion de ces données et pour exercer vos droits, adressez-vous à votre association ou consultez la Notice d’information à destination des usagers de la DGEE (education.pf/donnees-personnelles, QR code ci-contre). Durée de conservation : deux ans après le cross.</t>
  </si>
  <si>
    <t xml:space="preserve">CODE</t>
  </si>
  <si>
    <t xml:space="preserve">ETABLISSEMENT</t>
  </si>
  <si>
    <t xml:space="preserve">RAPPEL CATEGORIE ET CODE</t>
  </si>
  <si>
    <t xml:space="preserve">Date PF3 le jour du cross : </t>
  </si>
  <si>
    <t xml:space="preserve">Ordre Tri</t>
  </si>
  <si>
    <t xml:space="preserve">Degré</t>
  </si>
  <si>
    <t xml:space="preserve"> - Merci -</t>
  </si>
  <si>
    <t xml:space="preserve">Commune</t>
  </si>
  <si>
    <t xml:space="preserve">Fédération</t>
  </si>
  <si>
    <t xml:space="preserve">Début</t>
  </si>
  <si>
    <t xml:space="preserve">Fin</t>
  </si>
  <si>
    <t xml:space="preserve">Année de naissance</t>
  </si>
  <si>
    <t xml:space="preserve">Code fille</t>
  </si>
  <si>
    <t xml:space="preserve">Code Garçon</t>
  </si>
  <si>
    <t xml:space="preserve">Catégorie</t>
  </si>
  <si>
    <t xml:space="preserve">Distance</t>
  </si>
  <si>
    <t xml:space="preserve">Code</t>
  </si>
  <si>
    <t xml:space="preserve">Cat</t>
  </si>
  <si>
    <t xml:space="preserve">Année</t>
  </si>
  <si>
    <t xml:space="preserve">a</t>
  </si>
  <si>
    <t xml:space="preserve">-</t>
  </si>
  <si>
    <t xml:space="preserve">d</t>
  </si>
  <si>
    <t xml:space="preserve">e</t>
  </si>
  <si>
    <t xml:space="preserve">f</t>
  </si>
  <si>
    <t xml:space="preserve">Poussins (es) 1</t>
  </si>
  <si>
    <t xml:space="preserve">1000 m</t>
  </si>
  <si>
    <t xml:space="preserve">* ECOLES ASSEP *</t>
  </si>
  <si>
    <t xml:space="preserve">Poussins (es) 2</t>
  </si>
  <si>
    <t xml:space="preserve">1300 m</t>
  </si>
  <si>
    <t xml:space="preserve">Benjamins (es) 1</t>
  </si>
  <si>
    <t xml:space="preserve">Ec. CHARLES VIENOT</t>
  </si>
  <si>
    <t xml:space="preserve">PAPEETE</t>
  </si>
  <si>
    <t xml:space="preserve">TAHITI</t>
  </si>
  <si>
    <t xml:space="preserve">IDV</t>
  </si>
  <si>
    <t xml:space="preserve">ASSEP</t>
  </si>
  <si>
    <t xml:space="preserve">Benjamins (es) 2</t>
  </si>
  <si>
    <t xml:space="preserve">1800 m</t>
  </si>
  <si>
    <t xml:space="preserve">Ec. MISSION</t>
  </si>
  <si>
    <t xml:space="preserve">Minimes F/G</t>
  </si>
  <si>
    <t xml:space="preserve">F:2000m/ G:2500m </t>
  </si>
  <si>
    <t xml:space="preserve">Ec. SACRE CŒUR DE TARAVAO</t>
  </si>
  <si>
    <t xml:space="preserve">TARAVAO</t>
  </si>
  <si>
    <t xml:space="preserve">Cadets(tes)</t>
  </si>
  <si>
    <t xml:space="preserve">F:2500m/ G:3000m </t>
  </si>
  <si>
    <t xml:space="preserve">Ec. SAINT HILAIRE</t>
  </si>
  <si>
    <t xml:space="preserve">FAAA</t>
  </si>
  <si>
    <t xml:space="preserve">Juniors F/G</t>
  </si>
  <si>
    <t xml:space="preserve">F:3200m/ G:4200m </t>
  </si>
  <si>
    <t xml:space="preserve">Ec. SAINT JEAN BAPTISTE</t>
  </si>
  <si>
    <t xml:space="preserve">et avant</t>
  </si>
  <si>
    <t xml:space="preserve">Séniors F/G</t>
  </si>
  <si>
    <t xml:space="preserve">Ec. SAINT MICHEL</t>
  </si>
  <si>
    <t xml:space="preserve">PIRAE</t>
  </si>
  <si>
    <t xml:space="preserve">Ec. SAINT PAUL</t>
  </si>
  <si>
    <t xml:space="preserve">Ec. STE THERESE/ST PAUL</t>
  </si>
  <si>
    <t xml:space="preserve">Ec. TAUNOA</t>
  </si>
  <si>
    <t xml:space="preserve">Ec. TIARAMA</t>
  </si>
  <si>
    <t xml:space="preserve">Ec. TONOI (AMJ RAIATEA)</t>
  </si>
  <si>
    <t xml:space="preserve">UTUROA</t>
  </si>
  <si>
    <t xml:space="preserve">RAIATEA</t>
  </si>
  <si>
    <t xml:space="preserve">ISLV</t>
  </si>
  <si>
    <t xml:space="preserve">* ECOLES USEP *</t>
  </si>
  <si>
    <t xml:space="preserve">TAHAA</t>
  </si>
  <si>
    <t xml:space="preserve">USEP</t>
  </si>
  <si>
    <t xml:space="preserve">C.S.P. ATUONA</t>
  </si>
  <si>
    <t xml:space="preserve">HIVA OA</t>
  </si>
  <si>
    <t xml:space="preserve">MARQUISES</t>
  </si>
  <si>
    <t xml:space="preserve">CSP HAKAHAU</t>
  </si>
  <si>
    <t xml:space="preserve">UA POU</t>
  </si>
  <si>
    <t xml:space="preserve">CSP MAKEMO</t>
  </si>
  <si>
    <t xml:space="preserve">MAKEMO</t>
  </si>
  <si>
    <t xml:space="preserve">TUAMOTU</t>
  </si>
  <si>
    <t xml:space="preserve">Ec. 2 + 2 = 4</t>
  </si>
  <si>
    <t xml:space="preserve">PUNAAUIA</t>
  </si>
  <si>
    <t xml:space="preserve">Ec. AFAREAITU</t>
  </si>
  <si>
    <t xml:space="preserve">AFAREAITU</t>
  </si>
  <si>
    <t xml:space="preserve">MOOREA</t>
  </si>
  <si>
    <t xml:space="preserve">Ec. AHE</t>
  </si>
  <si>
    <t xml:space="preserve">AHE</t>
  </si>
  <si>
    <t xml:space="preserve">Ec. AHITITERA</t>
  </si>
  <si>
    <t xml:space="preserve">FAAONE</t>
  </si>
  <si>
    <t xml:space="preserve">Ec. AHOTOTEINA</t>
  </si>
  <si>
    <t xml:space="preserve">TEAHUPOO</t>
  </si>
  <si>
    <t xml:space="preserve">Ec. AHUREI</t>
  </si>
  <si>
    <t xml:space="preserve">AHUREI</t>
  </si>
  <si>
    <t xml:space="preserve">RAPA</t>
  </si>
  <si>
    <t xml:space="preserve">AUSTRALEs</t>
  </si>
  <si>
    <t xml:space="preserve">Ec. AHUTORU</t>
  </si>
  <si>
    <t xml:space="preserve">ARUE</t>
  </si>
  <si>
    <t xml:space="preserve">Ec. ANAA</t>
  </si>
  <si>
    <t xml:space="preserve">ANAA</t>
  </si>
  <si>
    <t xml:space="preserve">Ec. ANAU</t>
  </si>
  <si>
    <t xml:space="preserve">ANAU</t>
  </si>
  <si>
    <t xml:space="preserve">BORA BORA</t>
  </si>
  <si>
    <t xml:space="preserve">Ec. APATAKI</t>
  </si>
  <si>
    <t xml:space="preserve">APATAKI</t>
  </si>
  <si>
    <t xml:space="preserve">Ec. APATEA</t>
  </si>
  <si>
    <t xml:space="preserve">PAPARA</t>
  </si>
  <si>
    <t xml:space="preserve">Ec. APEA</t>
  </si>
  <si>
    <t xml:space="preserve">Ec. APOOITI</t>
  </si>
  <si>
    <t xml:space="preserve">Ec. ARATIKA</t>
  </si>
  <si>
    <t xml:space="preserve">Ec. ARUE 2</t>
  </si>
  <si>
    <t xml:space="preserve">Ec. ARUTUA</t>
  </si>
  <si>
    <t xml:space="preserve">ARUTUA</t>
  </si>
  <si>
    <t xml:space="preserve">Ec. AVATORU</t>
  </si>
  <si>
    <t xml:space="preserve">RANGIROA-TUAMOTU</t>
  </si>
  <si>
    <t xml:space="preserve">RANGIROA</t>
  </si>
  <si>
    <t xml:space="preserve">Ec. ERIMA</t>
  </si>
  <si>
    <t xml:space="preserve">Ec. FAAAHA</t>
  </si>
  <si>
    <t xml:space="preserve">FAAAHA</t>
  </si>
  <si>
    <t xml:space="preserve">Ec. FAANUI</t>
  </si>
  <si>
    <t xml:space="preserve">FAANUI</t>
  </si>
  <si>
    <t xml:space="preserve">Ec. FAAROA</t>
  </si>
  <si>
    <t xml:space="preserve">TAPUTAPUATEA</t>
  </si>
  <si>
    <t xml:space="preserve">Ec. FAKAHINA</t>
  </si>
  <si>
    <t xml:space="preserve">FAKAHINA</t>
  </si>
  <si>
    <t xml:space="preserve">Ec. FAKARAVA</t>
  </si>
  <si>
    <t xml:space="preserve">FAKARAVA</t>
  </si>
  <si>
    <t xml:space="preserve">Ec. FARAHEI NUI</t>
  </si>
  <si>
    <t xml:space="preserve">Ec. FARE</t>
  </si>
  <si>
    <t xml:space="preserve">FARE</t>
  </si>
  <si>
    <t xml:space="preserve">HUAHINE</t>
  </si>
  <si>
    <t xml:space="preserve">Ec. FAREROI</t>
  </si>
  <si>
    <t xml:space="preserve">MAHINA</t>
  </si>
  <si>
    <t xml:space="preserve">Ec. FARETAI</t>
  </si>
  <si>
    <t xml:space="preserve">MAHAENA</t>
  </si>
  <si>
    <t xml:space="preserve">Ec. FETUNA</t>
  </si>
  <si>
    <t xml:space="preserve">TUMARAA</t>
  </si>
  <si>
    <t xml:space="preserve">Ec. FITII</t>
  </si>
  <si>
    <t xml:space="preserve">FITII</t>
  </si>
  <si>
    <t xml:space="preserve">Ec. HAAPITI</t>
  </si>
  <si>
    <t xml:space="preserve">HAAPITI</t>
  </si>
  <si>
    <t xml:space="preserve">Ec. HAAPU</t>
  </si>
  <si>
    <t xml:space="preserve">HAAPU</t>
  </si>
  <si>
    <t xml:space="preserve">Ec. HAO</t>
  </si>
  <si>
    <t xml:space="preserve">HAO</t>
  </si>
  <si>
    <t xml:space="preserve">Ec. HITI MAHANA</t>
  </si>
  <si>
    <t xml:space="preserve">Ec. KATIU</t>
  </si>
  <si>
    <t xml:space="preserve">KATIU</t>
  </si>
  <si>
    <t xml:space="preserve">Ec. KAUKURA</t>
  </si>
  <si>
    <t xml:space="preserve">KAUKURA</t>
  </si>
  <si>
    <t xml:space="preserve">Ec. MAATEA</t>
  </si>
  <si>
    <t xml:space="preserve">MAATEA</t>
  </si>
  <si>
    <t xml:space="preserve">Ec. MAEHAA NUI</t>
  </si>
  <si>
    <t xml:space="preserve">Ec. MAEVA/FAIE</t>
  </si>
  <si>
    <t xml:space="preserve">MAEVA/FAIE</t>
  </si>
  <si>
    <t xml:space="preserve">Ec. MAHANATOA</t>
  </si>
  <si>
    <t xml:space="preserve">MAHANATOA</t>
  </si>
  <si>
    <t xml:space="preserve">RAIVAVAE</t>
  </si>
  <si>
    <t xml:space="preserve">Ec. MAHAREPA</t>
  </si>
  <si>
    <t xml:space="preserve">MAHAREPA</t>
  </si>
  <si>
    <t xml:space="preserve">Ec. MAIRIPEHE</t>
  </si>
  <si>
    <t xml:space="preserve">TEVA I UTA</t>
  </si>
  <si>
    <t xml:space="preserve">Ec. MAKEMO ARIKITAMIRO</t>
  </si>
  <si>
    <t xml:space="preserve">Ec. MAMAO</t>
  </si>
  <si>
    <t xml:space="preserve">Ec. MANIHI</t>
  </si>
  <si>
    <t xml:space="preserve">MANIHI</t>
  </si>
  <si>
    <t xml:space="preserve">Ec. MANOTAHI</t>
  </si>
  <si>
    <t xml:space="preserve">Ec. MATAIREA</t>
  </si>
  <si>
    <t xml:space="preserve">Ec. MATAIVA</t>
  </si>
  <si>
    <t xml:space="preserve">MATAIVA</t>
  </si>
  <si>
    <t xml:space="preserve">Ec. MATIE ROA</t>
  </si>
  <si>
    <t xml:space="preserve">MATIE ROA</t>
  </si>
  <si>
    <t xml:space="preserve">Ec. MAUPITI</t>
  </si>
  <si>
    <t xml:space="preserve">MAUPITI</t>
  </si>
  <si>
    <t xml:space="preserve">Ec. MOMOA</t>
  </si>
  <si>
    <t xml:space="preserve">PAPENOO</t>
  </si>
  <si>
    <t xml:space="preserve">Ec. NAMAHA 3</t>
  </si>
  <si>
    <t xml:space="preserve">VAITAPE</t>
  </si>
  <si>
    <t xml:space="preserve">Ec. NAPUKA</t>
  </si>
  <si>
    <t xml:space="preserve">NAPUKA</t>
  </si>
  <si>
    <t xml:space="preserve">Ec; NIAU</t>
  </si>
  <si>
    <t xml:space="preserve">Ec. NUKUTAVAKE</t>
  </si>
  <si>
    <t xml:space="preserve">NUKUTAVAKE</t>
  </si>
  <si>
    <t xml:space="preserve">Ec. NUUTERE</t>
  </si>
  <si>
    <t xml:space="preserve">Ec. OHITEITEI</t>
  </si>
  <si>
    <t xml:space="preserve">Ec. OPOA</t>
  </si>
  <si>
    <t xml:space="preserve">Ec. PAMATAI</t>
  </si>
  <si>
    <t xml:space="preserve">Ec. PAOFAI</t>
  </si>
  <si>
    <t xml:space="preserve">Ec. PAOPAO</t>
  </si>
  <si>
    <t xml:space="preserve">PAOPAO</t>
  </si>
  <si>
    <t xml:space="preserve">Ec. PAPETOAI</t>
  </si>
  <si>
    <t xml:space="preserve">PAPETOAI</t>
  </si>
  <si>
    <t xml:space="preserve">Ec. PAREA</t>
  </si>
  <si>
    <t xml:space="preserve">PAREA</t>
  </si>
  <si>
    <t xml:space="preserve">Ec. PATIO</t>
  </si>
  <si>
    <t xml:space="preserve">PATIO</t>
  </si>
  <si>
    <t xml:space="preserve">Ec. PIAFAU</t>
  </si>
  <si>
    <t xml:space="preserve">Ec. PINA'I</t>
  </si>
  <si>
    <t xml:space="preserve">Ec. PUKA PUKA</t>
  </si>
  <si>
    <t xml:space="preserve">PUKA PUKA</t>
  </si>
  <si>
    <t xml:space="preserve">Ec. PUNAVAI PLAINE</t>
  </si>
  <si>
    <t xml:space="preserve">Ec. PUOHINE</t>
  </si>
  <si>
    <t xml:space="preserve">Ec. RARAKA</t>
  </si>
  <si>
    <t xml:space="preserve">RARAKA</t>
  </si>
  <si>
    <t xml:space="preserve">Ec. RAROIA</t>
  </si>
  <si>
    <t xml:space="preserve">RAROIA</t>
  </si>
  <si>
    <t xml:space="preserve">Ec. REAO</t>
  </si>
  <si>
    <t xml:space="preserve">REAO</t>
  </si>
  <si>
    <t xml:space="preserve">Ec. REIATUA HELENE AUFFRAY</t>
  </si>
  <si>
    <t xml:space="preserve">PUEU</t>
  </si>
  <si>
    <t xml:space="preserve">Ec. RIKITEA</t>
  </si>
  <si>
    <t xml:space="preserve">RIKITEA</t>
  </si>
  <si>
    <t xml:space="preserve">Ec. TAAONE</t>
  </si>
  <si>
    <t xml:space="preserve">Ec. TAHARUU</t>
  </si>
  <si>
    <t xml:space="preserve">Ec. TAIMOANA</t>
  </si>
  <si>
    <t xml:space="preserve">Ec. TAIOHAE</t>
  </si>
  <si>
    <t xml:space="preserve">NUKU HIVA</t>
  </si>
  <si>
    <t xml:space="preserve">Ec. TAKAPOTO</t>
  </si>
  <si>
    <t xml:space="preserve">TAKAPOTO</t>
  </si>
  <si>
    <t xml:space="preserve">Ec. TAKAROA</t>
  </si>
  <si>
    <t xml:space="preserve">TAKAROA</t>
  </si>
  <si>
    <t xml:space="preserve">Ec. TAKUME</t>
  </si>
  <si>
    <t xml:space="preserve">TAKUME</t>
  </si>
  <si>
    <t xml:space="preserve">Ec. TAPIVAI</t>
  </si>
  <si>
    <t xml:space="preserve">Ec. TAPUAMU</t>
  </si>
  <si>
    <t xml:space="preserve">TAPUAMU</t>
  </si>
  <si>
    <t xml:space="preserve">Ec. TATAKOTO</t>
  </si>
  <si>
    <t xml:space="preserve">TATAKOTO</t>
  </si>
  <si>
    <t xml:space="preserve">Ec. TEAVARO</t>
  </si>
  <si>
    <t xml:space="preserve">TEAVARO</t>
  </si>
  <si>
    <t xml:space="preserve">Ec. TEFARERII</t>
  </si>
  <si>
    <t xml:space="preserve">TEFARERII</t>
  </si>
  <si>
    <t xml:space="preserve">Ec. TEHAAEHAA</t>
  </si>
  <si>
    <t xml:space="preserve">TIAREI</t>
  </si>
  <si>
    <t xml:space="preserve">Ec. TEMARAMARAMA</t>
  </si>
  <si>
    <t xml:space="preserve">Ec. TEROMA</t>
  </si>
  <si>
    <t xml:space="preserve">Ec. TIAMA'O</t>
  </si>
  <si>
    <t xml:space="preserve">Ec. TIAPA</t>
  </si>
  <si>
    <t xml:space="preserve">PAEA</t>
  </si>
  <si>
    <t xml:space="preserve">Ec. TIKEHAU</t>
  </si>
  <si>
    <t xml:space="preserve">TIKEHAU</t>
  </si>
  <si>
    <t xml:space="preserve">Ec. TIPUTA</t>
  </si>
  <si>
    <t xml:space="preserve">Ec. TIVA</t>
  </si>
  <si>
    <t xml:space="preserve">TIVA</t>
  </si>
  <si>
    <t xml:space="preserve">Ec. TO'ATA</t>
  </si>
  <si>
    <t xml:space="preserve">Ec. TOEREFAU</t>
  </si>
  <si>
    <t xml:space="preserve">TOAHOTU</t>
  </si>
  <si>
    <t xml:space="preserve">Ec. TUREIA</t>
  </si>
  <si>
    <t xml:space="preserve">TUREIA</t>
  </si>
  <si>
    <t xml:space="preserve">Ec. TUTERAI TANE</t>
  </si>
  <si>
    <t xml:space="preserve">Ec. UA HUKA</t>
  </si>
  <si>
    <t xml:space="preserve">UA HUKA</t>
  </si>
  <si>
    <t xml:space="preserve">Ec. VAHITAHI</t>
  </si>
  <si>
    <t xml:space="preserve">VAHITAHI</t>
  </si>
  <si>
    <t xml:space="preserve">Ec. VAIAAU</t>
  </si>
  <si>
    <t xml:space="preserve">Ec. VAIAHA</t>
  </si>
  <si>
    <t xml:space="preserve">Ec. VAIATU</t>
  </si>
  <si>
    <t xml:space="preserve">Ec. VAITAHE</t>
  </si>
  <si>
    <t xml:space="preserve">Ec. VAITOARE</t>
  </si>
  <si>
    <t xml:space="preserve">VAITOARE</t>
  </si>
  <si>
    <t xml:space="preserve">Ec. VAL FAUATUA</t>
  </si>
  <si>
    <t xml:space="preserve">GS AMARU</t>
  </si>
  <si>
    <t xml:space="preserve">AMARU</t>
  </si>
  <si>
    <t xml:space="preserve">RIMATARA</t>
  </si>
  <si>
    <t xml:space="preserve">GS AVERA/FAAROA</t>
  </si>
  <si>
    <t xml:space="preserve">GS HITI VAI NUI</t>
  </si>
  <si>
    <t xml:space="preserve">GS MAMU</t>
  </si>
  <si>
    <t xml:space="preserve">GS MARAA</t>
  </si>
  <si>
    <t xml:space="preserve">GS MOENOA</t>
  </si>
  <si>
    <t xml:space="preserve">HITIAA</t>
  </si>
  <si>
    <t xml:space="preserve">GS MOERAI</t>
  </si>
  <si>
    <t xml:space="preserve">MOERAI</t>
  </si>
  <si>
    <t xml:space="preserve">RURUTU</t>
  </si>
  <si>
    <t xml:space="preserve">GS NUUTAFARATEA</t>
  </si>
  <si>
    <t xml:space="preserve">GS PAPEHUE</t>
  </si>
  <si>
    <t xml:space="preserve">GS POTII VAIRAO</t>
  </si>
  <si>
    <t xml:space="preserve">VAIRAO</t>
  </si>
  <si>
    <t xml:space="preserve">GS RAIARII TANE</t>
  </si>
  <si>
    <t xml:space="preserve">TAUTIRA</t>
  </si>
  <si>
    <t xml:space="preserve">GS TEINA MAHU</t>
  </si>
  <si>
    <t xml:space="preserve">TUBUAI-AUSTRALES</t>
  </si>
  <si>
    <t xml:space="preserve">TUBUAI</t>
  </si>
  <si>
    <t xml:space="preserve">GS TEVAITOA/TEHURUI</t>
  </si>
  <si>
    <t xml:space="preserve">*CJA *</t>
  </si>
  <si>
    <t xml:space="preserve">CJA ATUONA</t>
  </si>
  <si>
    <t xml:space="preserve">UCS-CJA</t>
  </si>
  <si>
    <t xml:space="preserve">CJA ARUE</t>
  </si>
  <si>
    <t xml:space="preserve">CJA BORABORA</t>
  </si>
  <si>
    <t xml:space="preserve">CJA FAAA Oremu</t>
  </si>
  <si>
    <t xml:space="preserve">OREMU</t>
  </si>
  <si>
    <t xml:space="preserve">CJA HITIAA O TE RA</t>
  </si>
  <si>
    <t xml:space="preserve">HITIAA O TE RA</t>
  </si>
  <si>
    <t xml:space="preserve">CJA HIVA-OA</t>
  </si>
  <si>
    <t xml:space="preserve">CJA HUAHINE</t>
  </si>
  <si>
    <t xml:space="preserve">CJA MAHINA</t>
  </si>
  <si>
    <t xml:space="preserve">CJA MOOREA</t>
  </si>
  <si>
    <t xml:space="preserve">CJA PAEA</t>
  </si>
  <si>
    <t xml:space="preserve">CJA PAPARA Pte Erich</t>
  </si>
  <si>
    <t xml:space="preserve">CJA PAPARA Taharuu</t>
  </si>
  <si>
    <t xml:space="preserve">CJA PAPEETE (Fare-ute)</t>
  </si>
  <si>
    <t xml:space="preserve">FARE UTE</t>
  </si>
  <si>
    <t xml:space="preserve">CJA PAPEETE (Tipaerui)</t>
  </si>
  <si>
    <t xml:space="preserve">TIPAERUI</t>
  </si>
  <si>
    <t xml:space="preserve">CJA PAPENOO</t>
  </si>
  <si>
    <t xml:space="preserve">CJA PIRAE</t>
  </si>
  <si>
    <t xml:space="preserve">CJA PUNAAUIA</t>
  </si>
  <si>
    <t xml:space="preserve">OUTUMAORO</t>
  </si>
  <si>
    <t xml:space="preserve">CJA RAIATEA ( tumaraa)</t>
  </si>
  <si>
    <t xml:space="preserve">CJA RAIATEA (Faaroa)</t>
  </si>
  <si>
    <t xml:space="preserve">FAAROA</t>
  </si>
  <si>
    <t xml:space="preserve">CJA RIMATARA</t>
  </si>
  <si>
    <t xml:space="preserve">AUSTRALES</t>
  </si>
  <si>
    <t xml:space="preserve">CJA RURUTU</t>
  </si>
  <si>
    <t xml:space="preserve">CJA TAHAA</t>
  </si>
  <si>
    <t xml:space="preserve">CJA TAUTIRA</t>
  </si>
  <si>
    <t xml:space="preserve">CJA TEVA I UTA - Papeari</t>
  </si>
  <si>
    <t xml:space="preserve">PAPEARII</t>
  </si>
  <si>
    <t xml:space="preserve">CJA UA-HUKA</t>
  </si>
  <si>
    <t xml:space="preserve">CJA VAIRAO</t>
  </si>
  <si>
    <t xml:space="preserve">* COLLEGES</t>
  </si>
  <si>
    <t xml:space="preserve">C. A.M.J. UTUROA</t>
  </si>
  <si>
    <t xml:space="preserve">USSP</t>
  </si>
  <si>
    <t xml:space="preserve">C. AFAREAITU</t>
  </si>
  <si>
    <t xml:space="preserve">C. AFAREAITU - Sec.Sport</t>
  </si>
  <si>
    <t xml:space="preserve">USSP *</t>
  </si>
  <si>
    <t xml:space="preserve">C. A-M JAVOUHEY PPT</t>
  </si>
  <si>
    <t xml:space="preserve">C. ARUE</t>
  </si>
  <si>
    <t xml:space="preserve">C. ARUE - Sec.Sport</t>
  </si>
  <si>
    <t xml:space="preserve">C. ATUONA</t>
  </si>
  <si>
    <t xml:space="preserve">ATUONA</t>
  </si>
  <si>
    <t xml:space="preserve">C. BORA BORA</t>
  </si>
  <si>
    <t xml:space="preserve">C. HENRI HIRO</t>
  </si>
  <si>
    <t xml:space="preserve">C. HENRI HIRO - Sec.Sport.</t>
  </si>
  <si>
    <t xml:space="preserve">C. FAAROA</t>
  </si>
  <si>
    <t xml:space="preserve">C. HAO</t>
  </si>
  <si>
    <t xml:space="preserve">C. HAO - Sec.Sport.</t>
  </si>
  <si>
    <t xml:space="preserve">C. HITIAA</t>
  </si>
  <si>
    <t xml:space="preserve">C. HUAHINE</t>
  </si>
  <si>
    <t xml:space="preserve">C. HUAHINE - Sec.Sport</t>
  </si>
  <si>
    <t xml:space="preserve">C. LA MENNAIS</t>
  </si>
  <si>
    <t xml:space="preserve">C. MACO TEVANE</t>
  </si>
  <si>
    <t xml:space="preserve">C. MAHINA</t>
  </si>
  <si>
    <t xml:space="preserve">C. MAHINA - Sec.Sport</t>
  </si>
  <si>
    <t xml:space="preserve">C. MAKEMO</t>
  </si>
  <si>
    <t xml:space="preserve">C. N.D.A. FAAA</t>
  </si>
  <si>
    <t xml:space="preserve">C. PAEA</t>
  </si>
  <si>
    <t xml:space="preserve">C. PAO PAO</t>
  </si>
  <si>
    <t xml:space="preserve">PAO PAO</t>
  </si>
  <si>
    <t xml:space="preserve">C. PAPARA</t>
  </si>
  <si>
    <t xml:space="preserve">C.PAPARA-Sect. Sport.</t>
  </si>
  <si>
    <t xml:space="preserve">C. POMARE IV</t>
  </si>
  <si>
    <t xml:space="preserve">C. PUNAAUIA</t>
  </si>
  <si>
    <t xml:space="preserve">C. PUNAAUIA - Sec.Sport.</t>
  </si>
  <si>
    <t xml:space="preserve">C. RANGIROA</t>
  </si>
  <si>
    <t xml:space="preserve">C. RURUTU</t>
  </si>
  <si>
    <t xml:space="preserve">C. SAC. CŒUR TARAVAO</t>
  </si>
  <si>
    <t xml:space="preserve">C. STE ANNE</t>
  </si>
  <si>
    <t xml:space="preserve">C. TAAONE</t>
  </si>
  <si>
    <t xml:space="preserve">C. TAAONE - Sec.Sport</t>
  </si>
  <si>
    <t xml:space="preserve">C. TAHAA</t>
  </si>
  <si>
    <t xml:space="preserve">C. TAIOHAE</t>
  </si>
  <si>
    <t xml:space="preserve">TAIOHAE</t>
  </si>
  <si>
    <t xml:space="preserve">C. TAIOHAE - Sec.Sport.</t>
  </si>
  <si>
    <t xml:space="preserve">C. TARAVAO</t>
  </si>
  <si>
    <t xml:space="preserve">C. TARAVAO - Sec.Sport.</t>
  </si>
  <si>
    <t xml:space="preserve">C. TEVA I UTA</t>
  </si>
  <si>
    <t xml:space="preserve">C. TIARAMA</t>
  </si>
  <si>
    <t xml:space="preserve">C. TIPAERUI</t>
  </si>
  <si>
    <t xml:space="preserve">C. TUBUAI</t>
  </si>
  <si>
    <t xml:space="preserve">C. UA POU</t>
  </si>
  <si>
    <t xml:space="preserve">CED ST JOSEPH</t>
  </si>
  <si>
    <t xml:space="preserve">CED RIKITEA</t>
  </si>
  <si>
    <t xml:space="preserve">GAMBIER</t>
  </si>
  <si>
    <t xml:space="preserve">Ec. Tech. Prot. UTUROA</t>
  </si>
  <si>
    <t xml:space="preserve">GOD de MANIHI</t>
  </si>
  <si>
    <t xml:space="preserve">GOD de Maupiti</t>
  </si>
  <si>
    <t xml:space="preserve">GOD de RAIVAVAE</t>
  </si>
  <si>
    <t xml:space="preserve">IIME</t>
  </si>
  <si>
    <t xml:space="preserve">PEMS - Taatira Huma no Moorea</t>
  </si>
  <si>
    <t xml:space="preserve">TEMAE</t>
  </si>
  <si>
    <t xml:space="preserve">* LYCEES *</t>
  </si>
  <si>
    <t xml:space="preserve">L. HOTELIER DE TAHITI</t>
  </si>
  <si>
    <t xml:space="preserve">L. PAUL GAUGUIN</t>
  </si>
  <si>
    <t xml:space="preserve">L. PAUL GAUGUIN - Sec.Sport.</t>
  </si>
  <si>
    <t xml:space="preserve">L. TUIANU LEGAYIC</t>
  </si>
  <si>
    <t xml:space="preserve">L. TUIANU LEGAYIC - Sec.Sport.</t>
  </si>
  <si>
    <t xml:space="preserve">L. DU DIADEME</t>
  </si>
  <si>
    <t xml:space="preserve">L. DIADEME - Sec.Sport.</t>
  </si>
  <si>
    <t xml:space="preserve">L. POLY. TARAVAO</t>
  </si>
  <si>
    <t xml:space="preserve">L. SAMUEL RAAPOTO</t>
  </si>
  <si>
    <t xml:space="preserve">L. UTUROA</t>
  </si>
  <si>
    <t xml:space="preserve">LP. FAAA</t>
  </si>
  <si>
    <t xml:space="preserve">LP. FAAA - Sec.Sport.</t>
  </si>
  <si>
    <t xml:space="preserve">LP. MAHINA</t>
  </si>
  <si>
    <t xml:space="preserve">LP. OPUNOHU</t>
  </si>
  <si>
    <t xml:space="preserve">OPUNOHU</t>
  </si>
  <si>
    <t xml:space="preserve">L. DON BOSCO</t>
  </si>
  <si>
    <t xml:space="preserve">LP. ST JOSEPH</t>
  </si>
  <si>
    <t xml:space="preserve">LP. UTUROA</t>
  </si>
  <si>
    <t xml:space="preserve">* POST BAC *</t>
  </si>
  <si>
    <t xml:space="preserve">UPF</t>
  </si>
  <si>
    <t xml:space="preserve">USUP</t>
  </si>
  <si>
    <t xml:space="preserve">ISEPP</t>
  </si>
  <si>
    <t xml:space="preserve">L. DU DIADEME (Post Bac)</t>
  </si>
  <si>
    <t xml:space="preserve">- oooOOooo -</t>
  </si>
</sst>
</file>

<file path=xl/styles.xml><?xml version="1.0" encoding="utf-8"?>
<styleSheet xmlns="http://schemas.openxmlformats.org/spreadsheetml/2006/main">
  <numFmts count="5">
    <numFmt numFmtId="164" formatCode="General"/>
    <numFmt numFmtId="165" formatCode="General"/>
    <numFmt numFmtId="166" formatCode="#,##0"/>
    <numFmt numFmtId="167" formatCode="m/d/yyyy"/>
    <numFmt numFmtId="168" formatCode="dd/mm/yy;@"/>
  </numFmts>
  <fonts count="24">
    <font>
      <sz val="11"/>
      <color theme="1"/>
      <name val="Calibri"/>
      <family val="2"/>
      <charset val="1"/>
    </font>
    <font>
      <sz val="10"/>
      <name val="Arial"/>
      <family val="0"/>
    </font>
    <font>
      <sz val="10"/>
      <name val="Arial"/>
      <family val="0"/>
    </font>
    <font>
      <sz val="10"/>
      <name val="Arial"/>
      <family val="0"/>
    </font>
    <font>
      <sz val="11"/>
      <color theme="1"/>
      <name val="Times New Roman"/>
      <family val="1"/>
      <charset val="1"/>
    </font>
    <font>
      <b val="true"/>
      <sz val="18"/>
      <color theme="1"/>
      <name val="Times New Roman"/>
      <family val="1"/>
      <charset val="1"/>
    </font>
    <font>
      <b val="true"/>
      <sz val="11"/>
      <color theme="1"/>
      <name val="Times New Roman"/>
      <family val="1"/>
      <charset val="1"/>
    </font>
    <font>
      <b val="true"/>
      <sz val="22"/>
      <color rgb="FFFF0000"/>
      <name val="Times New Roman"/>
      <family val="1"/>
      <charset val="1"/>
    </font>
    <font>
      <b val="true"/>
      <sz val="14"/>
      <color rgb="FFFF0000"/>
      <name val="Times New Roman"/>
      <family val="1"/>
      <charset val="1"/>
    </font>
    <font>
      <b val="true"/>
      <sz val="11"/>
      <color rgb="FFFF0000"/>
      <name val="Times New Roman"/>
      <family val="1"/>
      <charset val="1"/>
    </font>
    <font>
      <b val="true"/>
      <sz val="16"/>
      <color theme="1"/>
      <name val="Times New Roman"/>
      <family val="1"/>
      <charset val="1"/>
    </font>
    <font>
      <b val="true"/>
      <sz val="16"/>
      <color theme="0"/>
      <name val="Times New Roman"/>
      <family val="1"/>
      <charset val="1"/>
    </font>
    <font>
      <sz val="20"/>
      <color theme="1"/>
      <name val="Times New Roman"/>
      <family val="1"/>
      <charset val="1"/>
    </font>
    <font>
      <i val="true"/>
      <sz val="11"/>
      <color theme="1"/>
      <name val="Times New Roman"/>
      <family val="1"/>
      <charset val="1"/>
    </font>
    <font>
      <sz val="9"/>
      <color theme="1"/>
      <name val="Times New Roman"/>
      <family val="1"/>
      <charset val="1"/>
    </font>
    <font>
      <i val="true"/>
      <sz val="9"/>
      <color theme="1"/>
      <name val="Times New Roman"/>
      <family val="1"/>
      <charset val="1"/>
    </font>
    <font>
      <b val="true"/>
      <sz val="10"/>
      <color theme="1"/>
      <name val="Times New Roman"/>
      <family val="1"/>
      <charset val="1"/>
    </font>
    <font>
      <sz val="11"/>
      <color rgb="FF0000FF"/>
      <name val="Times New Roman"/>
      <family val="1"/>
      <charset val="1"/>
    </font>
    <font>
      <sz val="11"/>
      <color rgb="FFFF0000"/>
      <name val="Times New Roman"/>
      <family val="1"/>
      <charset val="1"/>
    </font>
    <font>
      <sz val="14"/>
      <color rgb="FFFF0000"/>
      <name val="Times New Roman"/>
      <family val="1"/>
      <charset val="1"/>
    </font>
    <font>
      <sz val="8"/>
      <color theme="1"/>
      <name val="Times New Roman"/>
      <family val="1"/>
      <charset val="1"/>
    </font>
    <font>
      <sz val="14"/>
      <color theme="1"/>
      <name val="Calibri"/>
      <family val="2"/>
      <charset val="1"/>
    </font>
    <font>
      <b val="true"/>
      <sz val="14"/>
      <color theme="1"/>
      <name val="Calibri"/>
      <family val="2"/>
      <charset val="1"/>
    </font>
    <font>
      <b val="true"/>
      <u val="single"/>
      <sz val="14"/>
      <color theme="1"/>
      <name val="Calibri"/>
      <family val="2"/>
      <charset val="1"/>
    </font>
  </fonts>
  <fills count="10">
    <fill>
      <patternFill patternType="none"/>
    </fill>
    <fill>
      <patternFill patternType="gray125"/>
    </fill>
    <fill>
      <patternFill patternType="solid">
        <fgColor rgb="FFFFFF00"/>
        <bgColor rgb="FFFFFF00"/>
      </patternFill>
    </fill>
    <fill>
      <patternFill patternType="solid">
        <fgColor rgb="FF0000CC"/>
        <bgColor rgb="FF0000FF"/>
      </patternFill>
    </fill>
    <fill>
      <patternFill patternType="solid">
        <fgColor rgb="FFCCFFCC"/>
        <bgColor rgb="FFE0E0E0"/>
      </patternFill>
    </fill>
    <fill>
      <patternFill patternType="solid">
        <fgColor theme="0" tint="-0.15"/>
        <bgColor rgb="FFE0E0E0"/>
      </patternFill>
    </fill>
    <fill>
      <patternFill patternType="solid">
        <fgColor rgb="FFFF99FF"/>
        <bgColor rgb="FFCC99FF"/>
      </patternFill>
    </fill>
    <fill>
      <patternFill patternType="solid">
        <fgColor theme="0" tint="-0.5"/>
        <bgColor rgb="FF666699"/>
      </patternFill>
    </fill>
    <fill>
      <patternFill patternType="solid">
        <fgColor rgb="FF00B0F0"/>
        <bgColor rgb="FF33CCCC"/>
      </patternFill>
    </fill>
    <fill>
      <patternFill patternType="solid">
        <fgColor rgb="FF92D050"/>
        <bgColor rgb="FFA6A6A6"/>
      </patternFill>
    </fill>
  </fills>
  <borders count="41">
    <border diagonalUp="false" diagonalDown="false">
      <left/>
      <right/>
      <top/>
      <bottom/>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right/>
      <top style="medium"/>
      <bottom/>
      <diagonal/>
    </border>
    <border diagonalUp="false" diagonalDown="false">
      <left style="medium"/>
      <right style="medium"/>
      <top style="medium"/>
      <bottom/>
      <diagonal/>
    </border>
    <border diagonalUp="false" diagonalDown="false">
      <left/>
      <right style="medium"/>
      <top/>
      <bottom/>
      <diagonal/>
    </border>
    <border diagonalUp="false" diagonalDown="false">
      <left style="medium"/>
      <right style="medium"/>
      <top style="medium"/>
      <bottom style="medium"/>
      <diagonal/>
    </border>
    <border diagonalUp="false" diagonalDown="false">
      <left style="medium"/>
      <right style="medium"/>
      <top/>
      <bottom style="medium"/>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top style="medium"/>
      <bottom/>
      <diagonal/>
    </border>
    <border diagonalUp="false" diagonalDown="false">
      <left style="thin"/>
      <right style="medium"/>
      <top style="thin"/>
      <bottom style="thin"/>
      <diagonal/>
    </border>
    <border diagonalUp="false" diagonalDown="false">
      <left style="medium"/>
      <right style="medium"/>
      <top style="medium"/>
      <bottom style="thin"/>
      <diagonal/>
    </border>
    <border diagonalUp="false" diagonalDown="false">
      <left/>
      <right style="thin"/>
      <top style="medium"/>
      <bottom style="thin"/>
      <diagonal/>
    </border>
    <border diagonalUp="false" diagonalDown="false">
      <left style="thin"/>
      <right/>
      <top style="medium"/>
      <bottom style="thin"/>
      <diagonal/>
    </border>
    <border diagonalUp="false" diagonalDown="false">
      <left style="thin"/>
      <right style="thin"/>
      <top style="thin"/>
      <bottom style="thin"/>
      <diagonal/>
    </border>
    <border diagonalUp="false" diagonalDown="false">
      <left style="medium"/>
      <right style="thin"/>
      <top style="thin"/>
      <bottom style="thin"/>
      <diagonal/>
    </border>
    <border diagonalUp="false" diagonalDown="false">
      <left style="medium"/>
      <right/>
      <top/>
      <bottom/>
      <diagonal/>
    </border>
    <border diagonalUp="false" diagonalDown="false">
      <left style="medium"/>
      <right style="medium"/>
      <top style="thin"/>
      <bottom style="thin"/>
      <diagonal/>
    </border>
    <border diagonalUp="false" diagonalDown="false">
      <left/>
      <right style="thin"/>
      <top style="thin"/>
      <bottom style="thin"/>
      <diagonal/>
    </border>
    <border diagonalUp="false" diagonalDown="false">
      <left style="thin"/>
      <right/>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top/>
      <bottom style="medium"/>
      <diagonal/>
    </border>
    <border diagonalUp="false" diagonalDown="false">
      <left/>
      <right/>
      <top/>
      <bottom style="medium"/>
      <diagonal/>
    </border>
    <border diagonalUp="false" diagonalDown="false">
      <left style="medium"/>
      <right style="medium"/>
      <top style="thin"/>
      <bottom style="medium"/>
      <diagonal/>
    </border>
    <border diagonalUp="false" diagonalDown="false">
      <left/>
      <right style="thin"/>
      <top style="thin"/>
      <bottom style="medium"/>
      <diagonal/>
    </border>
    <border diagonalUp="false" diagonalDown="false">
      <left style="thin"/>
      <right/>
      <top style="thin"/>
      <bottom style="medium"/>
      <diagonal/>
    </border>
    <border diagonalUp="false" diagonalDown="false">
      <left style="thin"/>
      <right style="medium"/>
      <top/>
      <bottom style="thin"/>
      <diagonal/>
    </border>
    <border diagonalUp="false" diagonalDown="false">
      <left style="thin"/>
      <right style="medium"/>
      <top style="thin"/>
      <bottom/>
      <diagonal/>
    </border>
    <border diagonalUp="false" diagonalDown="false">
      <left style="thin"/>
      <right style="thin"/>
      <top style="thin"/>
      <bottom/>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general" vertical="center" textRotation="0" wrapText="false" indent="0" shrinkToFit="false"/>
      <protection locked="true" hidden="false"/>
    </xf>
    <xf numFmtId="164" fontId="6" fillId="0" borderId="2" xfId="0" applyFont="true" applyBorder="true" applyAlignment="true" applyProtection="false">
      <alignment horizontal="general" vertical="center" textRotation="0" wrapText="false" indent="0" shrinkToFit="false"/>
      <protection locked="true" hidden="false"/>
    </xf>
    <xf numFmtId="164" fontId="7" fillId="0" borderId="2" xfId="0" applyFont="true" applyBorder="true" applyAlignment="true" applyProtection="false">
      <alignment horizontal="general" vertical="center" textRotation="0" wrapText="false" indent="0" shrinkToFit="false"/>
      <protection locked="true" hidden="false"/>
    </xf>
    <xf numFmtId="165" fontId="7" fillId="0" borderId="3" xfId="0" applyFont="true" applyBorder="true" applyAlignment="true" applyProtection="false">
      <alignment horizontal="right" vertical="center" textRotation="0" wrapText="false" indent="0" shrinkToFit="false"/>
      <protection locked="true" hidden="false"/>
    </xf>
    <xf numFmtId="164" fontId="8" fillId="2" borderId="0" xfId="0" applyFont="true" applyBorder="true" applyAlignment="true" applyProtection="false">
      <alignment horizontal="center" vertical="center" textRotation="0" wrapText="false" indent="0" shrinkToFit="false"/>
      <protection locked="true" hidden="false"/>
    </xf>
    <xf numFmtId="164" fontId="9" fillId="0" borderId="4"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center" textRotation="0" wrapText="false" indent="0" shrinkToFit="false"/>
      <protection locked="true" hidden="false"/>
    </xf>
    <xf numFmtId="164" fontId="11" fillId="3" borderId="5" xfId="0" applyFont="true" applyBorder="true" applyAlignment="true" applyProtection="true">
      <alignment horizontal="center" vertical="center" textRotation="0" wrapText="false" indent="0" shrinkToFit="false"/>
      <protection locked="fals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4" fontId="9" fillId="4" borderId="0" xfId="0" applyFont="true" applyBorder="true" applyAlignment="true" applyProtection="false">
      <alignment horizontal="center" vertical="center" textRotation="0" wrapText="false" indent="0" shrinkToFit="false"/>
      <protection locked="true" hidden="false"/>
    </xf>
    <xf numFmtId="164" fontId="10" fillId="0" borderId="6" xfId="0" applyFont="true" applyBorder="true" applyAlignment="true" applyProtection="false">
      <alignment horizontal="general" vertical="center" textRotation="0" wrapText="false" indent="0" shrinkToFit="false"/>
      <protection locked="true" hidden="false"/>
    </xf>
    <xf numFmtId="165" fontId="10" fillId="0" borderId="7"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right" vertical="center" textRotation="0" wrapText="false" indent="0" shrinkToFit="false"/>
      <protection locked="true" hidden="false"/>
    </xf>
    <xf numFmtId="164" fontId="6" fillId="0" borderId="8" xfId="0" applyFont="true" applyBorder="true" applyAlignment="true" applyProtection="true">
      <alignment horizontal="center" vertical="center" textRotation="0" wrapText="false" indent="0" shrinkToFit="false"/>
      <protection locked="false" hidden="false"/>
    </xf>
    <xf numFmtId="164" fontId="4" fillId="0" borderId="0" xfId="0" applyFont="true" applyBorder="false" applyAlignment="true" applyProtection="false">
      <alignment horizontal="right" vertical="center" textRotation="0" wrapText="false" indent="0" shrinkToFit="false"/>
      <protection locked="true" hidden="false"/>
    </xf>
    <xf numFmtId="165" fontId="13" fillId="0" borderId="0" xfId="0" applyFont="true" applyBorder="false" applyAlignment="true" applyProtection="false">
      <alignment horizontal="right" vertical="center" textRotation="0" wrapText="false" indent="0" shrinkToFit="false"/>
      <protection locked="true" hidden="false"/>
    </xf>
    <xf numFmtId="164" fontId="4" fillId="0" borderId="9" xfId="0" applyFont="true" applyBorder="true" applyAlignment="true" applyProtection="false">
      <alignment horizontal="center" vertical="center" textRotation="0" wrapText="false" indent="0" shrinkToFit="true"/>
      <protection locked="true" hidden="false"/>
    </xf>
    <xf numFmtId="164" fontId="4" fillId="0" borderId="10" xfId="0" applyFont="true" applyBorder="true" applyAlignment="true" applyProtection="false">
      <alignment horizontal="center" vertical="center" textRotation="0" wrapText="false" indent="0" shrinkToFit="true"/>
      <protection locked="true" hidden="false"/>
    </xf>
    <xf numFmtId="164" fontId="4" fillId="0" borderId="11" xfId="0" applyFont="true" applyBorder="true" applyAlignment="true" applyProtection="false">
      <alignment horizontal="center" vertical="center" textRotation="0" wrapText="false" indent="0" shrinkToFit="true"/>
      <protection locked="true" hidden="false"/>
    </xf>
    <xf numFmtId="164" fontId="6" fillId="0" borderId="5" xfId="0" applyFont="true" applyBorder="true" applyAlignment="true" applyProtection="false">
      <alignment horizontal="center" vertical="center" textRotation="0" wrapText="false" indent="0" shrinkToFit="true"/>
      <protection locked="true" hidden="false"/>
    </xf>
    <xf numFmtId="164" fontId="6" fillId="0" borderId="12" xfId="0" applyFont="true" applyBorder="true" applyAlignment="true" applyProtection="false">
      <alignment horizontal="center" vertical="center" textRotation="0" wrapText="false" indent="0" shrinkToFit="true"/>
      <protection locked="true" hidden="false"/>
    </xf>
    <xf numFmtId="164" fontId="6" fillId="0" borderId="13" xfId="0" applyFont="true" applyBorder="true" applyAlignment="true" applyProtection="false">
      <alignment horizontal="center" vertical="center" textRotation="0" wrapText="false" indent="0" shrinkToFit="true"/>
      <protection locked="true" hidden="false"/>
    </xf>
    <xf numFmtId="164" fontId="6" fillId="0" borderId="14" xfId="0" applyFont="true" applyBorder="true" applyAlignment="true" applyProtection="false">
      <alignment horizontal="center" vertical="center" textRotation="0" wrapText="false" indent="0" shrinkToFit="true"/>
      <protection locked="true" hidden="false"/>
    </xf>
    <xf numFmtId="164" fontId="14" fillId="0" borderId="7" xfId="0" applyFont="true" applyBorder="true" applyAlignment="true" applyProtection="false">
      <alignment horizontal="center" vertical="center" textRotation="0" wrapText="true" indent="0" shrinkToFit="false"/>
      <protection locked="true" hidden="false"/>
    </xf>
    <xf numFmtId="165" fontId="15" fillId="0" borderId="0" xfId="0" applyFont="true" applyBorder="false" applyAlignment="true" applyProtection="false">
      <alignment horizontal="center" vertical="center" textRotation="0" wrapText="false" indent="0" shrinkToFit="false"/>
      <protection locked="true" hidden="false"/>
    </xf>
    <xf numFmtId="165" fontId="4" fillId="0" borderId="15" xfId="0" applyFont="true" applyBorder="true" applyAlignment="true" applyProtection="false">
      <alignment horizontal="center" vertical="center" textRotation="0" wrapText="false" indent="0" shrinkToFit="true"/>
      <protection locked="true" hidden="false"/>
    </xf>
    <xf numFmtId="164" fontId="4" fillId="0" borderId="16" xfId="0" applyFont="true" applyBorder="true" applyAlignment="true" applyProtection="false">
      <alignment horizontal="center" vertical="center" textRotation="0" wrapText="false" indent="0" shrinkToFit="true"/>
      <protection locked="true" hidden="false"/>
    </xf>
    <xf numFmtId="165" fontId="4" fillId="0" borderId="17" xfId="0" applyFont="true" applyBorder="true" applyAlignment="true" applyProtection="false">
      <alignment horizontal="center" vertical="center" textRotation="0" wrapText="false" indent="0" shrinkToFit="true"/>
      <protection locked="true" hidden="false"/>
    </xf>
    <xf numFmtId="164" fontId="4" fillId="5" borderId="18" xfId="0" applyFont="true" applyBorder="true" applyAlignment="true" applyProtection="false">
      <alignment horizontal="center" vertical="center" textRotation="0" wrapText="false" indent="0" shrinkToFit="false"/>
      <protection locked="true" hidden="false"/>
    </xf>
    <xf numFmtId="164" fontId="4" fillId="6" borderId="4" xfId="0" applyFont="true" applyBorder="true" applyAlignment="true" applyProtection="false">
      <alignment horizontal="center" vertical="center" textRotation="0" wrapText="false" indent="0" shrinkToFit="false"/>
      <protection locked="true" hidden="false"/>
    </xf>
    <xf numFmtId="165" fontId="0" fillId="0" borderId="17" xfId="0" applyFont="false" applyBorder="true" applyAlignment="true" applyProtection="false">
      <alignment horizontal="center" vertical="bottom" textRotation="0" wrapText="false" indent="0" shrinkToFit="false"/>
      <protection locked="true" hidden="false"/>
    </xf>
    <xf numFmtId="165" fontId="16" fillId="0" borderId="19" xfId="0" applyFont="true" applyBorder="true" applyAlignment="true" applyProtection="false">
      <alignment horizontal="center" vertical="center" textRotation="255" wrapText="false" indent="0" shrinkToFit="false"/>
      <protection locked="true" hidden="false"/>
    </xf>
    <xf numFmtId="164" fontId="16" fillId="6" borderId="7" xfId="0" applyFont="true" applyBorder="true" applyAlignment="true" applyProtection="false">
      <alignment horizontal="center" vertical="center" textRotation="90" wrapText="false" indent="0" shrinkToFit="false"/>
      <protection locked="true" hidden="false"/>
    </xf>
    <xf numFmtId="166" fontId="14" fillId="0" borderId="20" xfId="0" applyFont="true" applyBorder="true" applyAlignment="true" applyProtection="false">
      <alignment horizontal="center" vertical="center" textRotation="0" wrapText="false" indent="0" shrinkToFit="true"/>
      <protection locked="true" hidden="false"/>
    </xf>
    <xf numFmtId="164" fontId="4" fillId="0" borderId="21" xfId="0" applyFont="true" applyBorder="true" applyAlignment="true" applyProtection="true">
      <alignment horizontal="general" vertical="center" textRotation="0" wrapText="false" indent="0" shrinkToFit="true"/>
      <protection locked="false" hidden="false"/>
    </xf>
    <xf numFmtId="164" fontId="4" fillId="0" borderId="16" xfId="0" applyFont="true" applyBorder="true" applyAlignment="true" applyProtection="true">
      <alignment horizontal="general" vertical="center" textRotation="0" wrapText="false" indent="0" shrinkToFit="true"/>
      <protection locked="false" hidden="false"/>
    </xf>
    <xf numFmtId="167" fontId="4" fillId="0" borderId="16" xfId="0" applyFont="true" applyBorder="true" applyAlignment="true" applyProtection="true">
      <alignment horizontal="general" vertical="center" textRotation="0" wrapText="false" indent="0" shrinkToFit="true"/>
      <protection locked="false" hidden="false"/>
    </xf>
    <xf numFmtId="164" fontId="14" fillId="0" borderId="16" xfId="0" applyFont="true" applyBorder="true" applyAlignment="true" applyProtection="false">
      <alignment horizontal="center" vertical="center" textRotation="0" wrapText="false" indent="0" shrinkToFit="true"/>
      <protection locked="true" hidden="false"/>
    </xf>
    <xf numFmtId="164" fontId="14" fillId="0" borderId="16" xfId="0" applyFont="true" applyBorder="true" applyAlignment="true" applyProtection="false">
      <alignment horizontal="general" vertical="center" textRotation="0" wrapText="false" indent="0" shrinkToFit="true"/>
      <protection locked="true" hidden="false"/>
    </xf>
    <xf numFmtId="164" fontId="14" fillId="0" borderId="22" xfId="0" applyFont="true" applyBorder="true" applyAlignment="true" applyProtection="false">
      <alignment horizontal="general" vertical="center" textRotation="0" wrapText="false" indent="0" shrinkToFit="true"/>
      <protection locked="true" hidden="false"/>
    </xf>
    <xf numFmtId="165" fontId="17" fillId="0" borderId="23" xfId="0" applyFont="true" applyBorder="true" applyAlignment="true" applyProtection="false">
      <alignment horizontal="center" vertical="center" textRotation="0" wrapText="false" indent="0" shrinkToFit="true"/>
      <protection locked="true" hidden="false"/>
    </xf>
    <xf numFmtId="165" fontId="4" fillId="0" borderId="24" xfId="0" applyFont="true" applyBorder="true" applyAlignment="true" applyProtection="false">
      <alignment horizontal="center" vertical="center" textRotation="0" wrapText="false" indent="0" shrinkToFit="true"/>
      <protection locked="true" hidden="false"/>
    </xf>
    <xf numFmtId="164" fontId="4" fillId="0" borderId="23" xfId="0" applyFont="true" applyBorder="true" applyAlignment="true" applyProtection="false">
      <alignment horizontal="center" vertical="center" textRotation="0" wrapText="false" indent="0" shrinkToFit="true"/>
      <protection locked="true" hidden="false"/>
    </xf>
    <xf numFmtId="165" fontId="4" fillId="0" borderId="19" xfId="0" applyFont="true" applyBorder="true" applyAlignment="true" applyProtection="false">
      <alignment horizontal="center" vertical="center" textRotation="0" wrapText="false" indent="0" shrinkToFit="true"/>
      <protection locked="true" hidden="false"/>
    </xf>
    <xf numFmtId="164" fontId="4" fillId="5" borderId="25" xfId="0" applyFont="true" applyBorder="true" applyAlignment="true" applyProtection="false">
      <alignment horizontal="center" vertical="center" textRotation="0" wrapText="false" indent="0" shrinkToFit="false"/>
      <protection locked="true" hidden="false"/>
    </xf>
    <xf numFmtId="164" fontId="4" fillId="6" borderId="0" xfId="0" applyFont="true" applyBorder="false" applyAlignment="true" applyProtection="false">
      <alignment horizontal="center" vertical="center" textRotation="0" wrapText="false" indent="0" shrinkToFit="false"/>
      <protection locked="true" hidden="false"/>
    </xf>
    <xf numFmtId="165" fontId="0" fillId="0" borderId="19" xfId="0" applyFont="false" applyBorder="true" applyAlignment="true" applyProtection="false">
      <alignment horizontal="center" vertical="bottom" textRotation="0" wrapText="false" indent="0" shrinkToFit="false"/>
      <protection locked="true" hidden="false"/>
    </xf>
    <xf numFmtId="164" fontId="14" fillId="0" borderId="26" xfId="0" applyFont="true" applyBorder="true" applyAlignment="true" applyProtection="false">
      <alignment horizontal="center" vertical="center" textRotation="0" wrapText="false" indent="0" shrinkToFit="true"/>
      <protection locked="true" hidden="false"/>
    </xf>
    <xf numFmtId="164" fontId="4" fillId="0" borderId="27" xfId="0" applyFont="true" applyBorder="true" applyAlignment="true" applyProtection="true">
      <alignment horizontal="general" vertical="center" textRotation="0" wrapText="false" indent="0" shrinkToFit="true"/>
      <protection locked="false" hidden="false"/>
    </xf>
    <xf numFmtId="164" fontId="4" fillId="0" borderId="23" xfId="0" applyFont="true" applyBorder="true" applyAlignment="true" applyProtection="true">
      <alignment horizontal="general" vertical="center" textRotation="0" wrapText="false" indent="0" shrinkToFit="true"/>
      <protection locked="false" hidden="false"/>
    </xf>
    <xf numFmtId="167" fontId="4" fillId="0" borderId="23" xfId="0" applyFont="true" applyBorder="true" applyAlignment="true" applyProtection="true">
      <alignment horizontal="general" vertical="center" textRotation="0" wrapText="false" indent="0" shrinkToFit="true"/>
      <protection locked="false" hidden="false"/>
    </xf>
    <xf numFmtId="164" fontId="14" fillId="0" borderId="23" xfId="0" applyFont="true" applyBorder="true" applyAlignment="true" applyProtection="false">
      <alignment horizontal="center" vertical="center" textRotation="0" wrapText="false" indent="0" shrinkToFit="true"/>
      <protection locked="true" hidden="false"/>
    </xf>
    <xf numFmtId="164" fontId="14" fillId="0" borderId="23" xfId="0" applyFont="true" applyBorder="true" applyAlignment="true" applyProtection="false">
      <alignment horizontal="general" vertical="center" textRotation="0" wrapText="false" indent="0" shrinkToFit="true"/>
      <protection locked="true" hidden="false"/>
    </xf>
    <xf numFmtId="164" fontId="14" fillId="0" borderId="28" xfId="0" applyFont="true" applyBorder="true" applyAlignment="true" applyProtection="false">
      <alignment horizontal="general" vertical="center" textRotation="0" wrapText="false" indent="0" shrinkToFit="true"/>
      <protection locked="true" hidden="false"/>
    </xf>
    <xf numFmtId="164" fontId="4" fillId="5" borderId="0" xfId="0" applyFont="true" applyBorder="false" applyAlignment="true" applyProtection="false">
      <alignment horizontal="general" vertical="center" textRotation="0" wrapText="false" indent="0" shrinkToFit="false"/>
      <protection locked="true" hidden="false"/>
    </xf>
    <xf numFmtId="164" fontId="4" fillId="5" borderId="0" xfId="0" applyFont="true" applyBorder="false" applyAlignment="true" applyProtection="false">
      <alignment horizontal="center" vertical="center" textRotation="0" wrapText="false" indent="0" shrinkToFit="false"/>
      <protection locked="true" hidden="false"/>
    </xf>
    <xf numFmtId="164" fontId="6" fillId="5" borderId="23" xfId="0" applyFont="true" applyBorder="true" applyAlignment="true" applyProtection="false">
      <alignment horizontal="center" vertical="center" textRotation="0" wrapText="false" indent="0" shrinkToFit="true"/>
      <protection locked="true" hidden="false"/>
    </xf>
    <xf numFmtId="164" fontId="4" fillId="5" borderId="23" xfId="0" applyFont="true" applyBorder="true" applyAlignment="true" applyProtection="false">
      <alignment horizontal="general" vertical="center" textRotation="0" wrapText="false" indent="0" shrinkToFit="false"/>
      <protection locked="true" hidden="false"/>
    </xf>
    <xf numFmtId="164" fontId="4" fillId="5" borderId="23" xfId="0" applyFont="true" applyBorder="true" applyAlignment="true" applyProtection="false">
      <alignment horizontal="center" vertical="center" textRotation="0" wrapText="false" indent="0" shrinkToFit="false"/>
      <protection locked="true" hidden="false"/>
    </xf>
    <xf numFmtId="164" fontId="4" fillId="5" borderId="23" xfId="0" applyFont="true" applyBorder="true" applyAlignment="true" applyProtection="false">
      <alignment horizontal="center" vertical="center" textRotation="0" wrapText="false" indent="0" shrinkToFit="true"/>
      <protection locked="true" hidden="false"/>
    </xf>
    <xf numFmtId="167" fontId="4" fillId="0" borderId="27" xfId="0" applyFont="true" applyBorder="true" applyAlignment="true" applyProtection="true">
      <alignment horizontal="general" vertical="center" textRotation="0" wrapText="false" indent="0" shrinkToFit="true"/>
      <protection locked="false" hidden="false"/>
    </xf>
    <xf numFmtId="165" fontId="6" fillId="0" borderId="23" xfId="0" applyFont="true" applyBorder="true" applyAlignment="true" applyProtection="false">
      <alignment horizontal="center" vertical="center" textRotation="0" wrapText="false" indent="0" shrinkToFit="true"/>
      <protection locked="true" hidden="false"/>
    </xf>
    <xf numFmtId="164" fontId="14" fillId="7" borderId="26" xfId="0" applyFont="true" applyBorder="true" applyAlignment="true" applyProtection="false">
      <alignment horizontal="center" vertical="center" textRotation="0" wrapText="false" indent="0" shrinkToFit="true"/>
      <protection locked="true" hidden="false"/>
    </xf>
    <xf numFmtId="164" fontId="4" fillId="7" borderId="27" xfId="0" applyFont="true" applyBorder="true" applyAlignment="true" applyProtection="true">
      <alignment horizontal="general" vertical="center" textRotation="0" wrapText="false" indent="0" shrinkToFit="true"/>
      <protection locked="false" hidden="false"/>
    </xf>
    <xf numFmtId="164" fontId="4" fillId="7" borderId="23" xfId="0" applyFont="true" applyBorder="true" applyAlignment="true" applyProtection="true">
      <alignment horizontal="general" vertical="center" textRotation="0" wrapText="false" indent="0" shrinkToFit="true"/>
      <protection locked="false" hidden="false"/>
    </xf>
    <xf numFmtId="167" fontId="4" fillId="7" borderId="23" xfId="0" applyFont="true" applyBorder="true" applyAlignment="true" applyProtection="true">
      <alignment horizontal="general" vertical="center" textRotation="0" wrapText="false" indent="0" shrinkToFit="true"/>
      <protection locked="false" hidden="false"/>
    </xf>
    <xf numFmtId="164" fontId="14" fillId="7" borderId="23" xfId="0" applyFont="true" applyBorder="true" applyAlignment="true" applyProtection="false">
      <alignment horizontal="center" vertical="center" textRotation="0" wrapText="false" indent="0" shrinkToFit="true"/>
      <protection locked="true" hidden="false"/>
    </xf>
    <xf numFmtId="164" fontId="14" fillId="7" borderId="23" xfId="0" applyFont="true" applyBorder="true" applyAlignment="true" applyProtection="false">
      <alignment horizontal="general" vertical="center" textRotation="0" wrapText="false" indent="0" shrinkToFit="true"/>
      <protection locked="true" hidden="false"/>
    </xf>
    <xf numFmtId="164" fontId="14" fillId="7" borderId="28" xfId="0" applyFont="true" applyBorder="true" applyAlignment="true" applyProtection="false">
      <alignment horizontal="general" vertical="center" textRotation="0" wrapText="false" indent="0" shrinkToFit="true"/>
      <protection locked="true" hidden="false"/>
    </xf>
    <xf numFmtId="165" fontId="4" fillId="0" borderId="29" xfId="0" applyFont="true" applyBorder="true" applyAlignment="true" applyProtection="false">
      <alignment horizontal="center" vertical="center" textRotation="0" wrapText="false" indent="0" shrinkToFit="true"/>
      <protection locked="true" hidden="false"/>
    </xf>
    <xf numFmtId="164" fontId="4" fillId="0" borderId="30" xfId="0" applyFont="true" applyBorder="true" applyAlignment="true" applyProtection="false">
      <alignment horizontal="center" vertical="center" textRotation="0" wrapText="false" indent="0" shrinkToFit="true"/>
      <protection locked="true" hidden="false"/>
    </xf>
    <xf numFmtId="165" fontId="4" fillId="0" borderId="31" xfId="0" applyFont="true" applyBorder="true" applyAlignment="true" applyProtection="false">
      <alignment horizontal="center" vertical="center" textRotation="0" wrapText="false" indent="0" shrinkToFit="true"/>
      <protection locked="true" hidden="false"/>
    </xf>
    <xf numFmtId="164" fontId="4" fillId="5" borderId="32" xfId="0" applyFont="true" applyBorder="true" applyAlignment="true" applyProtection="false">
      <alignment horizontal="center" vertical="center" textRotation="0" wrapText="false" indent="0" shrinkToFit="false"/>
      <protection locked="true" hidden="false"/>
    </xf>
    <xf numFmtId="164" fontId="4" fillId="6" borderId="33" xfId="0" applyFont="true" applyBorder="true" applyAlignment="true" applyProtection="false">
      <alignment horizontal="center" vertical="center" textRotation="0" wrapText="false" indent="0" shrinkToFit="false"/>
      <protection locked="true" hidden="false"/>
    </xf>
    <xf numFmtId="165" fontId="0" fillId="0" borderId="31" xfId="0" applyFont="false" applyBorder="true" applyAlignment="true" applyProtection="false">
      <alignment horizontal="center" vertical="bottom" textRotation="0" wrapText="false" indent="0" shrinkToFit="false"/>
      <protection locked="true" hidden="false"/>
    </xf>
    <xf numFmtId="164" fontId="14" fillId="7" borderId="34" xfId="0" applyFont="true" applyBorder="true" applyAlignment="true" applyProtection="false">
      <alignment horizontal="center" vertical="center" textRotation="0" wrapText="false" indent="0" shrinkToFit="true"/>
      <protection locked="true" hidden="false"/>
    </xf>
    <xf numFmtId="164" fontId="4" fillId="7" borderId="35" xfId="0" applyFont="true" applyBorder="true" applyAlignment="true" applyProtection="true">
      <alignment horizontal="general" vertical="center" textRotation="0" wrapText="false" indent="0" shrinkToFit="true"/>
      <protection locked="false" hidden="false"/>
    </xf>
    <xf numFmtId="164" fontId="4" fillId="7" borderId="30" xfId="0" applyFont="true" applyBorder="true" applyAlignment="true" applyProtection="true">
      <alignment horizontal="general" vertical="center" textRotation="0" wrapText="false" indent="0" shrinkToFit="true"/>
      <protection locked="false" hidden="false"/>
    </xf>
    <xf numFmtId="167" fontId="4" fillId="7" borderId="30" xfId="0" applyFont="true" applyBorder="true" applyAlignment="true" applyProtection="true">
      <alignment horizontal="general" vertical="center" textRotation="0" wrapText="false" indent="0" shrinkToFit="true"/>
      <protection locked="false" hidden="false"/>
    </xf>
    <xf numFmtId="164" fontId="14" fillId="7" borderId="30" xfId="0" applyFont="true" applyBorder="true" applyAlignment="true" applyProtection="false">
      <alignment horizontal="center" vertical="center" textRotation="0" wrapText="false" indent="0" shrinkToFit="true"/>
      <protection locked="true" hidden="false"/>
    </xf>
    <xf numFmtId="164" fontId="14" fillId="7" borderId="30" xfId="0" applyFont="true" applyBorder="true" applyAlignment="true" applyProtection="false">
      <alignment horizontal="general" vertical="center" textRotation="0" wrapText="false" indent="0" shrinkToFit="true"/>
      <protection locked="true" hidden="false"/>
    </xf>
    <xf numFmtId="164" fontId="14" fillId="7" borderId="36" xfId="0" applyFont="true" applyBorder="true" applyAlignment="true" applyProtection="false">
      <alignment horizontal="general" vertical="center" textRotation="0" wrapText="false" indent="0" shrinkToFit="true"/>
      <protection locked="true" hidden="false"/>
    </xf>
    <xf numFmtId="164" fontId="18" fillId="0" borderId="0" xfId="0" applyFont="true" applyBorder="false" applyAlignment="true" applyProtection="false">
      <alignment horizontal="general" vertical="center" textRotation="0" wrapText="false" indent="0" shrinkToFit="false"/>
      <protection locked="true" hidden="false"/>
    </xf>
    <xf numFmtId="164" fontId="4" fillId="8" borderId="0" xfId="0" applyFont="true" applyBorder="false" applyAlignment="true" applyProtection="false">
      <alignment horizontal="center" vertical="center" textRotation="0" wrapText="false" indent="0" shrinkToFit="false"/>
      <protection locked="true" hidden="false"/>
    </xf>
    <xf numFmtId="165" fontId="0" fillId="0" borderId="37" xfId="0" applyFont="false" applyBorder="true" applyAlignment="true" applyProtection="false">
      <alignment horizontal="center" vertical="bottom" textRotation="0" wrapText="false" indent="0" shrinkToFit="false"/>
      <protection locked="true" hidden="false"/>
    </xf>
    <xf numFmtId="164" fontId="16" fillId="8" borderId="7" xfId="0" applyFont="true" applyBorder="true" applyAlignment="true" applyProtection="false">
      <alignment horizontal="center" vertical="center" textRotation="90" wrapText="false" indent="0" shrinkToFit="false"/>
      <protection locked="true" hidden="false"/>
    </xf>
    <xf numFmtId="164" fontId="14" fillId="0" borderId="20" xfId="0" applyFont="true" applyBorder="true" applyAlignment="true" applyProtection="false">
      <alignment horizontal="center" vertical="center" textRotation="0" wrapText="false" indent="0" shrinkToFit="true"/>
      <protection locked="true" hidden="false"/>
    </xf>
    <xf numFmtId="164" fontId="19" fillId="0" borderId="0" xfId="0" applyFont="true" applyBorder="false" applyAlignment="true" applyProtection="false">
      <alignment horizontal="general" vertical="center" textRotation="0" wrapText="false" indent="0" shrinkToFit="false"/>
      <protection locked="true" hidden="false"/>
    </xf>
    <xf numFmtId="165" fontId="0" fillId="0" borderId="38" xfId="0" applyFont="false" applyBorder="true" applyAlignment="true" applyProtection="false">
      <alignment horizontal="center" vertical="bottom" textRotation="0" wrapText="false" indent="0" shrinkToFit="false"/>
      <protection locked="true" hidden="false"/>
    </xf>
    <xf numFmtId="164" fontId="14" fillId="0" borderId="34" xfId="0" applyFont="true" applyBorder="true" applyAlignment="true" applyProtection="false">
      <alignment horizontal="center" vertical="center" textRotation="0" wrapText="false" indent="0" shrinkToFit="true"/>
      <protection locked="true" hidden="false"/>
    </xf>
    <xf numFmtId="164" fontId="4" fillId="0" borderId="35" xfId="0" applyFont="true" applyBorder="true" applyAlignment="true" applyProtection="true">
      <alignment horizontal="general" vertical="center" textRotation="0" wrapText="false" indent="0" shrinkToFit="true"/>
      <protection locked="false" hidden="false"/>
    </xf>
    <xf numFmtId="164" fontId="4" fillId="0" borderId="30" xfId="0" applyFont="true" applyBorder="true" applyAlignment="true" applyProtection="true">
      <alignment horizontal="general" vertical="center" textRotation="0" wrapText="false" indent="0" shrinkToFit="true"/>
      <protection locked="false" hidden="false"/>
    </xf>
    <xf numFmtId="167" fontId="4" fillId="0" borderId="30" xfId="0" applyFont="true" applyBorder="true" applyAlignment="true" applyProtection="true">
      <alignment horizontal="general" vertical="center" textRotation="0" wrapText="false" indent="0" shrinkToFit="true"/>
      <protection locked="false" hidden="false"/>
    </xf>
    <xf numFmtId="164" fontId="14" fillId="0" borderId="30" xfId="0" applyFont="true" applyBorder="true" applyAlignment="true" applyProtection="false">
      <alignment horizontal="center" vertical="center" textRotation="0" wrapText="false" indent="0" shrinkToFit="true"/>
      <protection locked="true" hidden="false"/>
    </xf>
    <xf numFmtId="164" fontId="14" fillId="0" borderId="30" xfId="0" applyFont="true" applyBorder="true" applyAlignment="true" applyProtection="false">
      <alignment horizontal="general" vertical="center" textRotation="0" wrapText="false" indent="0" shrinkToFit="true"/>
      <protection locked="true" hidden="false"/>
    </xf>
    <xf numFmtId="164" fontId="14" fillId="0" borderId="36" xfId="0" applyFont="true" applyBorder="true" applyAlignment="true" applyProtection="false">
      <alignment horizontal="general" vertical="center" textRotation="0" wrapText="false" indent="0" shrinkToFit="true"/>
      <protection locked="true" hidden="false"/>
    </xf>
    <xf numFmtId="164" fontId="4" fillId="8" borderId="33"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false" applyAlignment="true" applyProtection="false">
      <alignment horizontal="general" vertical="center" textRotation="0" wrapText="tru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21" fillId="0" borderId="3" xfId="0" applyFont="true" applyBorder="true" applyAlignment="true" applyProtection="false">
      <alignment horizontal="center" vertical="bottom" textRotation="0" wrapText="false" indent="0" shrinkToFit="false"/>
      <protection locked="true" hidden="false"/>
    </xf>
    <xf numFmtId="164" fontId="21" fillId="0" borderId="1" xfId="0" applyFont="true" applyBorder="true" applyAlignment="true" applyProtection="false">
      <alignment horizontal="center" vertical="bottom" textRotation="0" wrapText="false" indent="0" shrinkToFit="false"/>
      <protection locked="true" hidden="false"/>
    </xf>
    <xf numFmtId="164" fontId="21" fillId="0" borderId="2" xfId="0" applyFont="true" applyBorder="true" applyAlignment="true" applyProtection="false">
      <alignment horizontal="center" vertical="bottom" textRotation="0" wrapText="fals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21" fillId="2"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center" vertical="bottom" textRotation="0" wrapText="false" indent="0" shrinkToFit="false"/>
      <protection locked="true" hidden="false"/>
    </xf>
    <xf numFmtId="164" fontId="22" fillId="0" borderId="23" xfId="0" applyFont="true" applyBorder="true" applyAlignment="true" applyProtection="false">
      <alignment horizontal="center" vertical="bottom" textRotation="0" wrapText="false" indent="0" shrinkToFit="true"/>
      <protection locked="true" hidden="false"/>
    </xf>
    <xf numFmtId="164" fontId="22" fillId="5" borderId="23" xfId="0" applyFont="true" applyBorder="true" applyAlignment="true" applyProtection="false">
      <alignment horizontal="center" vertical="center" textRotation="0" wrapText="false" indent="0" shrinkToFit="true"/>
      <protection locked="true" hidden="false"/>
    </xf>
    <xf numFmtId="164" fontId="21" fillId="5" borderId="23" xfId="0" applyFont="true" applyBorder="true" applyAlignment="true" applyProtection="false">
      <alignment horizontal="center" vertical="bottom" textRotation="0" wrapText="false" indent="0" shrinkToFit="false"/>
      <protection locked="true" hidden="false"/>
    </xf>
    <xf numFmtId="164" fontId="21" fillId="5" borderId="0" xfId="0" applyFont="true" applyBorder="false" applyAlignment="false" applyProtection="false">
      <alignment horizontal="general" vertical="bottom" textRotation="0" wrapText="false" indent="0" shrinkToFit="false"/>
      <protection locked="true" hidden="false"/>
    </xf>
    <xf numFmtId="168" fontId="22" fillId="2" borderId="23" xfId="0" applyFont="true" applyBorder="true" applyAlignment="true" applyProtection="false">
      <alignment horizontal="center" vertical="bottom" textRotation="0" wrapText="false" indent="0" shrinkToFit="false"/>
      <protection locked="true" hidden="false"/>
    </xf>
    <xf numFmtId="168" fontId="21" fillId="0" borderId="23" xfId="0" applyFont="true" applyBorder="true" applyAlignment="true" applyProtection="false">
      <alignment horizontal="center" vertical="bottom" textRotation="0" wrapText="false" indent="0" shrinkToFit="false"/>
      <protection locked="true" hidden="false"/>
    </xf>
    <xf numFmtId="165" fontId="21" fillId="0" borderId="23" xfId="0" applyFont="true" applyBorder="true" applyAlignment="true" applyProtection="false">
      <alignment horizontal="center" vertical="bottom" textRotation="0" wrapText="false" indent="0" shrinkToFit="false"/>
      <protection locked="true" hidden="false"/>
    </xf>
    <xf numFmtId="164" fontId="21" fillId="5" borderId="23" xfId="0" applyFont="true" applyBorder="true" applyAlignment="true" applyProtection="false">
      <alignment horizontal="center" vertical="center" textRotation="0" wrapText="false" indent="0" shrinkToFit="false"/>
      <protection locked="true" hidden="false"/>
    </xf>
    <xf numFmtId="164" fontId="21" fillId="5" borderId="23" xfId="0" applyFont="true" applyBorder="true" applyAlignment="false" applyProtection="false">
      <alignment horizontal="general" vertical="bottom" textRotation="0" wrapText="false" indent="0" shrinkToFit="false"/>
      <protection locked="true" hidden="false"/>
    </xf>
    <xf numFmtId="164" fontId="21" fillId="2" borderId="23" xfId="0" applyFont="true" applyBorder="true" applyAlignment="false" applyProtection="false">
      <alignment horizontal="general" vertical="bottom" textRotation="0" wrapText="false" indent="0" shrinkToFit="false"/>
      <protection locked="true" hidden="false"/>
    </xf>
    <xf numFmtId="164" fontId="21" fillId="0" borderId="23" xfId="0" applyFont="true" applyBorder="true" applyAlignment="true" applyProtection="false">
      <alignment horizontal="center" vertical="center" textRotation="0" wrapText="false" indent="0" shrinkToFit="false"/>
      <protection locked="true" hidden="false"/>
    </xf>
    <xf numFmtId="167" fontId="21" fillId="0" borderId="23" xfId="0" applyFont="true" applyBorder="true" applyAlignment="true" applyProtection="false">
      <alignment horizontal="center" vertical="bottom" textRotation="0" wrapText="false" indent="0" shrinkToFit="false"/>
      <protection locked="true" hidden="false"/>
    </xf>
    <xf numFmtId="164" fontId="21" fillId="2" borderId="23" xfId="0" applyFont="true" applyBorder="true" applyAlignment="true" applyProtection="false">
      <alignment horizontal="center" vertical="center" textRotation="0" wrapText="false" indent="0" shrinkToFit="false"/>
      <protection locked="true" hidden="false"/>
    </xf>
    <xf numFmtId="164" fontId="21" fillId="9" borderId="23" xfId="0" applyFont="true" applyBorder="true" applyAlignment="true" applyProtection="false">
      <alignment horizontal="center" vertical="center" textRotation="0" wrapText="false" indent="0" shrinkToFit="false"/>
      <protection locked="true" hidden="false"/>
    </xf>
    <xf numFmtId="164" fontId="22" fillId="2" borderId="23" xfId="0" applyFont="true" applyBorder="true" applyAlignment="true" applyProtection="false">
      <alignment horizontal="center" vertical="center" textRotation="0" wrapText="false" indent="0" shrinkToFit="false"/>
      <protection locked="true" hidden="false"/>
    </xf>
    <xf numFmtId="164" fontId="21" fillId="0" borderId="39" xfId="0" applyFont="true" applyBorder="true" applyAlignment="true" applyProtection="false">
      <alignment horizontal="center" vertical="center" textRotation="0" wrapText="false" indent="0" shrinkToFit="false"/>
      <protection locked="true" hidden="false"/>
    </xf>
    <xf numFmtId="164" fontId="21" fillId="0" borderId="4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5">
    <dxf>
      <fill>
        <patternFill patternType="solid">
          <fgColor rgb="FFCCFFCC"/>
          <bgColor rgb="FF000000"/>
        </patternFill>
      </fill>
    </dxf>
    <dxf>
      <fill>
        <patternFill patternType="solid">
          <fgColor rgb="FFFFFF00"/>
          <bgColor rgb="FF000000"/>
        </patternFill>
      </fill>
    </dxf>
    <dxf>
      <fill>
        <patternFill patternType="solid">
          <bgColor rgb="FF000000"/>
        </patternFill>
      </fill>
    </dxf>
    <dxf>
      <fill>
        <patternFill patternType="solid">
          <fgColor rgb="FF000000"/>
          <bgColor rgb="FF000000"/>
        </patternFill>
      </fill>
    </dxf>
    <dxf>
      <fill>
        <patternFill patternType="solid">
          <fgColor rgb="FFFF0000"/>
          <bgColor rgb="FF000000"/>
        </patternFill>
      </fill>
    </dxf>
    <dxf>
      <fill>
        <patternFill patternType="solid">
          <fgColor rgb="FF00B0F0"/>
          <bgColor rgb="FF000000"/>
        </patternFill>
      </fill>
    </dxf>
    <dxf>
      <fill>
        <patternFill patternType="solid">
          <fgColor rgb="FFFF99FF"/>
          <bgColor rgb="FF000000"/>
        </patternFill>
      </fill>
    </dxf>
    <dxf>
      <fill>
        <patternFill patternType="solid">
          <fgColor rgb="FFA6A6A6"/>
          <bgColor rgb="FF000000"/>
        </patternFill>
      </fill>
    </dxf>
    <dxf>
      <fill>
        <patternFill patternType="solid">
          <fgColor rgb="FFE0E0E0"/>
          <bgColor rgb="FF000000"/>
        </patternFill>
      </fill>
    </dxf>
    <dxf>
      <fill>
        <patternFill patternType="solid">
          <fgColor rgb="FFC6D2BE"/>
          <bgColor rgb="FF000000"/>
        </patternFill>
      </fill>
    </dxf>
    <dxf>
      <fill>
        <patternFill patternType="solid">
          <fgColor rgb="FF0000CC"/>
          <bgColor rgb="FF000000"/>
        </patternFill>
      </fill>
    </dxf>
    <dxf>
      <fill>
        <patternFill patternType="solid">
          <fgColor rgb="FFFFFFFF"/>
          <bgColor rgb="FF000000"/>
        </patternFill>
      </fill>
    </dxf>
    <dxf>
      <fill>
        <patternFill>
          <bgColor theme="0" tint="-0.35"/>
        </patternFill>
      </fill>
    </dxf>
    <dxf>
      <fill>
        <patternFill>
          <bgColor rgb="FFC6D2BE"/>
        </patternFill>
      </fill>
    </dxf>
    <dxf>
      <fill>
        <patternFill>
          <bgColor rgb="FFC6D2BE"/>
        </patternFill>
      </fill>
    </dxf>
    <dxf>
      <fill>
        <patternFill>
          <bgColor theme="5" tint="0.5999"/>
        </patternFill>
      </fill>
    </dxf>
    <dxf>
      <fill>
        <patternFill>
          <bgColor theme="5" tint="0.5999"/>
        </patternFill>
      </fill>
    </dxf>
    <dxf>
      <fill>
        <patternFill>
          <bgColor theme="5" tint="0.5999"/>
        </patternFill>
      </fill>
    </dxf>
    <dxf>
      <fill>
        <patternFill>
          <bgColor theme="5" tint="0.5999"/>
        </patternFill>
      </fill>
    </dxf>
    <dxf>
      <fill>
        <patternFill>
          <bgColor theme="4" tint="0.5999"/>
        </patternFill>
      </fill>
    </dxf>
    <dxf>
      <fill>
        <patternFill>
          <bgColor rgb="FFFF99FF"/>
        </patternFill>
      </fill>
    </dxf>
    <dxf>
      <fill>
        <patternFill>
          <bgColor rgb="FFE0E0E0"/>
        </patternFill>
      </fill>
    </dxf>
    <dxf>
      <fill>
        <patternFill>
          <bgColor rgb="FFE0E0E0"/>
        </patternFill>
      </fill>
    </dxf>
    <dxf>
      <fill>
        <patternFill patternType="solid">
          <fgColor rgb="FFD9D9D9"/>
          <bgColor rgb="FF000000"/>
        </patternFill>
      </fill>
    </dxf>
    <dxf>
      <fill>
        <patternFill patternType="solid">
          <fgColor rgb="FF92D05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6D2BE"/>
      <rgbColor rgb="FF808080"/>
      <rgbColor rgb="FF9999FF"/>
      <rgbColor rgb="FF993366"/>
      <rgbColor rgb="FFFFFFCC"/>
      <rgbColor rgb="FFE0E0E0"/>
      <rgbColor rgb="FF660066"/>
      <rgbColor rgb="FFFF8080"/>
      <rgbColor rgb="FF0066CC"/>
      <rgbColor rgb="FFBDD7EE"/>
      <rgbColor rgb="FF000080"/>
      <rgbColor rgb="FFFF00FF"/>
      <rgbColor rgb="FFFFFF00"/>
      <rgbColor rgb="FF00FFFF"/>
      <rgbColor rgb="FF800080"/>
      <rgbColor rgb="FF800000"/>
      <rgbColor rgb="FF008080"/>
      <rgbColor rgb="FF0000CC"/>
      <rgbColor rgb="FF00B0F0"/>
      <rgbColor rgb="FFD9D9D9"/>
      <rgbColor rgb="FFCCFFCC"/>
      <rgbColor rgb="FFFFFF99"/>
      <rgbColor rgb="FF99CCFF"/>
      <rgbColor rgb="FFFF99FF"/>
      <rgbColor rgb="FFCC99FF"/>
      <rgbColor rgb="FFF8CBAD"/>
      <rgbColor rgb="FF3366FF"/>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17</xdr:col>
      <xdr:colOff>36000</xdr:colOff>
      <xdr:row>137</xdr:row>
      <xdr:rowOff>36000</xdr:rowOff>
    </xdr:from>
    <xdr:to>
      <xdr:col>18</xdr:col>
      <xdr:colOff>140400</xdr:colOff>
      <xdr:row>137</xdr:row>
      <xdr:rowOff>540000</xdr:rowOff>
    </xdr:to>
    <xdr:pic>
      <xdr:nvPicPr>
        <xdr:cNvPr id="0" name="" descr=""/>
        <xdr:cNvPicPr/>
      </xdr:nvPicPr>
      <xdr:blipFill>
        <a:blip r:embed="rId1"/>
        <a:stretch/>
      </xdr:blipFill>
      <xdr:spPr>
        <a:xfrm>
          <a:off x="7520040" y="26278560"/>
          <a:ext cx="504000" cy="5040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Thèm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itchFamily="0" charset="1"/>
        <a:ea typeface=""/>
        <a:cs typeface=""/>
      </a:majorFont>
      <a:minorFont>
        <a:latin typeface="Calibri"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AP138"/>
  <sheetViews>
    <sheetView showFormulas="false" showGridLines="false" showRowColHeaders="true" showZeros="true" rightToLeft="false" tabSelected="true" showOutlineSymbols="true" defaultGridColor="true" view="normal" topLeftCell="H1" colorId="64" zoomScale="100" zoomScaleNormal="100" zoomScalePageLayoutView="100" workbookViewId="0">
      <selection pane="topLeft" activeCell="V22" activeCellId="0" sqref="V22"/>
    </sheetView>
  </sheetViews>
  <sheetFormatPr defaultColWidth="10.83203125" defaultRowHeight="15" zeroHeight="false" outlineLevelRow="0" outlineLevelCol="0"/>
  <cols>
    <col collapsed="false" customWidth="true" hidden="true" outlineLevel="0" max="3" min="1" style="1" width="4.83"/>
    <col collapsed="false" customWidth="true" hidden="true" outlineLevel="0" max="6" min="4" style="2" width="4.83"/>
    <col collapsed="false" customWidth="true" hidden="true" outlineLevel="0" max="7" min="7" style="1" width="4.83"/>
    <col collapsed="false" customWidth="true" hidden="false" outlineLevel="0" max="8" min="8" style="0" width="4.83"/>
    <col collapsed="false" customWidth="true" hidden="false" outlineLevel="0" max="9" min="9" style="1" width="2.5"/>
    <col collapsed="false" customWidth="true" hidden="false" outlineLevel="0" max="10" min="10" style="1" width="3.5"/>
    <col collapsed="false" customWidth="true" hidden="false" outlineLevel="0" max="11" min="11" style="1" width="7.67"/>
    <col collapsed="false" customWidth="true" hidden="false" outlineLevel="0" max="12" min="12" style="1" width="26.67"/>
    <col collapsed="false" customWidth="true" hidden="false" outlineLevel="0" max="13" min="13" style="1" width="20.66"/>
    <col collapsed="false" customWidth="true" hidden="false" outlineLevel="0" max="14" min="14" style="1" width="9.67"/>
    <col collapsed="false" customWidth="true" hidden="false" outlineLevel="0" max="15" min="15" style="1" width="2.5"/>
    <col collapsed="false" customWidth="true" hidden="false" outlineLevel="0" max="16" min="16" style="1" width="4.5"/>
    <col collapsed="false" customWidth="true" hidden="false" outlineLevel="0" max="17" min="17" style="1" width="23.67"/>
    <col collapsed="false" customWidth="true" hidden="false" outlineLevel="0" max="18" min="18" style="1" width="5.66"/>
    <col collapsed="false" customWidth="true" hidden="false" outlineLevel="0" max="19" min="19" style="1" width="9.83"/>
    <col collapsed="false" customWidth="true" hidden="false" outlineLevel="0" max="20" min="20" style="1" width="5.66"/>
    <col collapsed="false" customWidth="true" hidden="false" outlineLevel="0" max="21" min="21" style="1" width="4.5"/>
    <col collapsed="false" customWidth="true" hidden="false" outlineLevel="0" max="22" min="22" style="1" width="18.5"/>
    <col collapsed="false" customWidth="true" hidden="false" outlineLevel="0" max="38" min="23" style="1" width="5.51"/>
    <col collapsed="false" customWidth="true" hidden="false" outlineLevel="0" max="39" min="39" style="1" width="5.83"/>
    <col collapsed="false" customWidth="true" hidden="false" outlineLevel="0" max="40" min="40" style="1" width="7.83"/>
    <col collapsed="false" customWidth="true" hidden="false" outlineLevel="0" max="41" min="41" style="1" width="8.16"/>
    <col collapsed="false" customWidth="true" hidden="false" outlineLevel="0" max="42" min="42" style="1" width="6.51"/>
    <col collapsed="false" customWidth="false" hidden="false" outlineLevel="0" max="16384" min="43" style="1" width="10.83"/>
  </cols>
  <sheetData>
    <row r="2" customFormat="false" ht="23.25" hidden="false" customHeight="true" outlineLevel="0" collapsed="false">
      <c r="K2" s="3" t="s">
        <v>0</v>
      </c>
      <c r="L2" s="4"/>
      <c r="M2" s="4"/>
      <c r="N2" s="4"/>
      <c r="O2" s="4"/>
      <c r="P2" s="4"/>
      <c r="Q2" s="5"/>
      <c r="R2" s="6" t="str">
        <f aca="false">VLOOKUP(M5,'Ets et CODE'!E2:I260,5,FALSE())</f>
        <v>Fédération</v>
      </c>
    </row>
    <row r="3" customFormat="false" ht="18.75" hidden="false" customHeight="true" outlineLevel="0" collapsed="false">
      <c r="I3" s="7" t="s">
        <v>1</v>
      </c>
      <c r="J3" s="7"/>
      <c r="K3" s="7"/>
      <c r="L3" s="8" t="s">
        <v>2</v>
      </c>
      <c r="M3" s="8"/>
      <c r="N3" s="8"/>
      <c r="O3" s="8"/>
      <c r="P3" s="8"/>
      <c r="Q3" s="8"/>
      <c r="R3" s="8"/>
    </row>
    <row r="4" customFormat="false" ht="24.45" hidden="false" customHeight="false" outlineLevel="0" collapsed="false">
      <c r="H4" s="9" t="s">
        <v>3</v>
      </c>
      <c r="I4" s="7" t="s">
        <v>4</v>
      </c>
      <c r="J4" s="7"/>
      <c r="K4" s="7"/>
      <c r="L4" s="10" t="s">
        <v>5</v>
      </c>
      <c r="M4" s="11" t="s">
        <v>6</v>
      </c>
      <c r="N4" s="11"/>
      <c r="O4" s="11"/>
      <c r="P4" s="11"/>
      <c r="Q4" s="11"/>
      <c r="R4" s="11"/>
      <c r="S4" s="12" t="s">
        <v>7</v>
      </c>
    </row>
    <row r="5" customFormat="false" ht="19.7" hidden="false" customHeight="false" outlineLevel="0" collapsed="false">
      <c r="I5" s="13" t="s">
        <v>8</v>
      </c>
      <c r="J5" s="13"/>
      <c r="K5" s="13"/>
      <c r="L5" s="14"/>
      <c r="M5" s="15" t="str">
        <f aca="false">VLOOKUP(M4,'Ets et CODE'!D2:F260,2,FALSE())</f>
        <v> - Merci -</v>
      </c>
      <c r="N5" s="15"/>
      <c r="O5" s="15"/>
      <c r="P5" s="15"/>
      <c r="Q5" s="15"/>
      <c r="R5" s="15"/>
    </row>
    <row r="6" customFormat="false" ht="19.7" hidden="false" customHeight="false" outlineLevel="0" collapsed="false">
      <c r="I6" s="13" t="s">
        <v>9</v>
      </c>
      <c r="J6" s="13"/>
      <c r="K6" s="13"/>
      <c r="L6" s="16" t="s">
        <v>10</v>
      </c>
      <c r="M6" s="17"/>
      <c r="N6" s="17"/>
      <c r="O6" s="17"/>
      <c r="P6" s="17"/>
      <c r="Q6" s="17"/>
      <c r="R6" s="17"/>
    </row>
    <row r="7" customFormat="false" ht="15" hidden="false" customHeight="false" outlineLevel="0" collapsed="false">
      <c r="L7" s="18"/>
      <c r="R7" s="19" t="str">
        <f aca="false">COUNTA(L9:L16,L25:L32,L41:L48,L57:L64,L73:L80,L89:L96,L105:L112,L121:L128)&amp;" Filles - "&amp;COUNTA(L17:L24,L33:L40,L49:L56,L65:L72,L81:L88,L97:L104,L113:L120,L129:L136)&amp;" Gars - Soit un Total de : "&amp;COUNTA(L9:L136)</f>
        <v>0 Filles - 0 Gars - Soit un Total de : 0</v>
      </c>
    </row>
    <row r="8" customFormat="false" ht="25.5" hidden="false" customHeight="true" outlineLevel="0" collapsed="false">
      <c r="A8" s="20" t="s">
        <v>11</v>
      </c>
      <c r="B8" s="21" t="s">
        <v>12</v>
      </c>
      <c r="C8" s="22" t="s">
        <v>13</v>
      </c>
      <c r="K8" s="23" t="s">
        <v>14</v>
      </c>
      <c r="L8" s="24"/>
      <c r="M8" s="25"/>
      <c r="N8" s="25"/>
      <c r="O8" s="25" t="s">
        <v>15</v>
      </c>
      <c r="P8" s="25" t="s">
        <v>11</v>
      </c>
      <c r="Q8" s="25" t="s">
        <v>16</v>
      </c>
      <c r="R8" s="26" t="s">
        <v>17</v>
      </c>
      <c r="S8" s="27" t="s">
        <v>18</v>
      </c>
      <c r="AM8" s="28" t="str">
        <f aca="false">COUNTA(L9:L16,L25:L32,L41:L48,L57:L64,L73:L80,L89:L96,L105:L112,L121:L128)&amp;" F - "&amp;COUNTA(L17:L24,L33:L40,L49:L56,L65:L72,L81:L88,L97:L104,L113:L120,L129:L136)&amp;" G"</f>
        <v>0 F - 0 G</v>
      </c>
    </row>
    <row r="9" customFormat="false" ht="15.75" hidden="false" customHeight="true" outlineLevel="0" collapsed="false">
      <c r="A9" s="29" t="str">
        <f aca="false">IF(N9="","",IF(G9=1,E9,"Erreur"))</f>
        <v/>
      </c>
      <c r="B9" s="30" t="str">
        <f aca="false">IF(N9="","",IF(G9=1,$M$5,"date"))</f>
        <v/>
      </c>
      <c r="C9" s="31" t="str">
        <f aca="false">IF(N9="","",IF(G9=1,D9,"de"))</f>
        <v/>
      </c>
      <c r="D9" s="32" t="n">
        <v>1</v>
      </c>
      <c r="E9" s="33" t="s">
        <v>19</v>
      </c>
      <c r="F9" s="33" t="s">
        <v>20</v>
      </c>
      <c r="G9" s="34" t="n">
        <f aca="false">IF(OR(VLOOKUP(E9,cod_cat,3,FALSE())=YEAR(N9),VLOOKUP(E9,cod_cat,4,FALSE())=YEAR(N9)),1,0)</f>
        <v>0</v>
      </c>
      <c r="I9" s="35" t="n">
        <f aca="false">IFERROR(VLOOKUP(E9,cod_cat,3,FALSE()),"-")</f>
        <v>2017</v>
      </c>
      <c r="J9" s="36" t="s">
        <v>21</v>
      </c>
      <c r="K9" s="37" t="str">
        <f aca="false">IF(N9="","",IF(G9=1,A9&amp;" "&amp;B9&amp;" "&amp;C9,"Naissance"))</f>
        <v/>
      </c>
      <c r="L9" s="38"/>
      <c r="M9" s="39"/>
      <c r="N9" s="40"/>
      <c r="O9" s="41" t="str">
        <f aca="false">IF(L9="","",F9)</f>
        <v/>
      </c>
      <c r="P9" s="41" t="str">
        <f aca="false">IF(B9&lt;&gt;$M$5,"",VLOOKUP(A9,cod_cat,2,FALSE()))</f>
        <v/>
      </c>
      <c r="Q9" s="42" t="str">
        <f aca="false">IF(B9&lt;&gt;$M$5,"",$M$4)</f>
        <v/>
      </c>
      <c r="R9" s="43" t="str">
        <f aca="false">IF(B9&lt;&gt;$M$5,"",$R$2)</f>
        <v/>
      </c>
      <c r="S9" s="39"/>
      <c r="U9" s="44" t="str">
        <f aca="false">M5</f>
        <v> - Merci -</v>
      </c>
      <c r="V9" s="44" t="str">
        <f aca="false">M4</f>
        <v>CHOISISSEZ VOTRE ETABLISSEMENT</v>
      </c>
      <c r="W9" s="44" t="n">
        <f aca="false">COUNTA(_03pf1)</f>
        <v>0</v>
      </c>
      <c r="X9" s="44" t="n">
        <f aca="false">COUNTA(_04pg1)</f>
        <v>0</v>
      </c>
      <c r="Y9" s="44" t="n">
        <f aca="false">COUNTA(_05pf2)</f>
        <v>0</v>
      </c>
      <c r="Z9" s="44" t="n">
        <f aca="false">COUNTA(_06pg2)</f>
        <v>0</v>
      </c>
      <c r="AA9" s="44" t="n">
        <f aca="false">COUNTA(_07bf1)</f>
        <v>0</v>
      </c>
      <c r="AB9" s="44" t="n">
        <f aca="false">COUNTA(_08bg1)</f>
        <v>0</v>
      </c>
      <c r="AC9" s="44" t="n">
        <f aca="false">COUNTA(_09bf2)</f>
        <v>0</v>
      </c>
      <c r="AD9" s="44" t="n">
        <f aca="false">COUNTA(_10bg2)</f>
        <v>0</v>
      </c>
      <c r="AE9" s="44" t="n">
        <f aca="false">COUNTA(_11mf)</f>
        <v>0</v>
      </c>
      <c r="AF9" s="44" t="n">
        <f aca="false">COUNTA(_12mg)</f>
        <v>0</v>
      </c>
      <c r="AG9" s="44" t="n">
        <f aca="false">COUNTA(_13cf)</f>
        <v>0</v>
      </c>
      <c r="AH9" s="44" t="n">
        <f aca="false">COUNTA(_14cg)</f>
        <v>0</v>
      </c>
      <c r="AI9" s="44" t="n">
        <f aca="false">COUNTA(_15jf)</f>
        <v>0</v>
      </c>
      <c r="AJ9" s="44" t="n">
        <f aca="false">COUNTA(_16jg)</f>
        <v>0</v>
      </c>
      <c r="AK9" s="44" t="n">
        <f aca="false">COUNTA(_17sf)</f>
        <v>0</v>
      </c>
      <c r="AL9" s="44" t="n">
        <f aca="false">COUNTA(_18sg)</f>
        <v>0</v>
      </c>
      <c r="AM9" s="44" t="n">
        <f aca="false">SUM(W9:AL9)</f>
        <v>0</v>
      </c>
      <c r="AN9" s="44" t="e">
        <f aca="false">VLOOKUP(M4,BASE,4,FALSE())</f>
        <v>#N/A</v>
      </c>
      <c r="AO9" s="44" t="e">
        <f aca="false">VLOOKUP(M4,BASE,5,FALSE())</f>
        <v>#N/A</v>
      </c>
      <c r="AP9" s="44" t="str">
        <f aca="false">R2</f>
        <v>Fédération</v>
      </c>
    </row>
    <row r="10" customFormat="false" ht="15.75" hidden="false" customHeight="true" outlineLevel="0" collapsed="false">
      <c r="A10" s="45" t="str">
        <f aca="false">IF(N10="","",IF(G10=1,E10,"Erreur"))</f>
        <v/>
      </c>
      <c r="B10" s="46" t="str">
        <f aca="false">IF(N10="","",IF(G10=1,$M$5,"date"))</f>
        <v/>
      </c>
      <c r="C10" s="47" t="str">
        <f aca="false">IF(N10="","",IF(G10=1,D10,"de"))</f>
        <v/>
      </c>
      <c r="D10" s="48" t="n">
        <v>2</v>
      </c>
      <c r="E10" s="49" t="s">
        <v>19</v>
      </c>
      <c r="F10" s="49" t="s">
        <v>20</v>
      </c>
      <c r="G10" s="50" t="n">
        <f aca="false">IF(OR(VLOOKUP(E10,cod_cat,3,FALSE())=YEAR(N10),VLOOKUP(E10,cod_cat,4,FALSE())=YEAR(N10)),1,0)</f>
        <v>0</v>
      </c>
      <c r="I10" s="35"/>
      <c r="J10" s="36"/>
      <c r="K10" s="51" t="str">
        <f aca="false">IF(N10="","",IF(G10=1,A10&amp;" "&amp;B10&amp;" "&amp;C10,"Naissance"))</f>
        <v/>
      </c>
      <c r="L10" s="52"/>
      <c r="M10" s="53"/>
      <c r="N10" s="54"/>
      <c r="O10" s="55" t="str">
        <f aca="false">IF(L10="","",F10)</f>
        <v/>
      </c>
      <c r="P10" s="55" t="str">
        <f aca="false">IF(B10&lt;&gt;$M$5,"",VLOOKUP(A10,cod_cat,2,FALSE()))</f>
        <v/>
      </c>
      <c r="Q10" s="56" t="str">
        <f aca="false">IF(B10&lt;&gt;$M$5,"",$M$4)</f>
        <v/>
      </c>
      <c r="R10" s="57" t="str">
        <f aca="false">IF(B10&lt;&gt;$M$5,"",$R$2)</f>
        <v/>
      </c>
      <c r="S10" s="53"/>
      <c r="U10" s="58" t="s">
        <v>22</v>
      </c>
      <c r="V10" s="59"/>
      <c r="W10" s="60" t="s">
        <v>23</v>
      </c>
      <c r="X10" s="60" t="s">
        <v>24</v>
      </c>
      <c r="Y10" s="60" t="s">
        <v>25</v>
      </c>
      <c r="Z10" s="60" t="s">
        <v>26</v>
      </c>
      <c r="AA10" s="60" t="s">
        <v>27</v>
      </c>
      <c r="AB10" s="60" t="s">
        <v>28</v>
      </c>
      <c r="AC10" s="60" t="s">
        <v>29</v>
      </c>
      <c r="AD10" s="60" t="s">
        <v>30</v>
      </c>
      <c r="AE10" s="60" t="s">
        <v>31</v>
      </c>
      <c r="AF10" s="60" t="s">
        <v>32</v>
      </c>
      <c r="AG10" s="60" t="s">
        <v>33</v>
      </c>
      <c r="AH10" s="60" t="s">
        <v>34</v>
      </c>
      <c r="AI10" s="60" t="s">
        <v>35</v>
      </c>
      <c r="AJ10" s="60" t="s">
        <v>36</v>
      </c>
      <c r="AK10" s="60" t="s">
        <v>37</v>
      </c>
      <c r="AL10" s="60" t="s">
        <v>38</v>
      </c>
      <c r="AM10" s="61" t="s">
        <v>39</v>
      </c>
      <c r="AN10" s="62" t="s">
        <v>40</v>
      </c>
      <c r="AO10" s="62" t="s">
        <v>41</v>
      </c>
      <c r="AP10" s="62" t="s">
        <v>17</v>
      </c>
    </row>
    <row r="11" customFormat="false" ht="15.75" hidden="false" customHeight="true" outlineLevel="0" collapsed="false">
      <c r="A11" s="45" t="str">
        <f aca="false">IF(N11="","",IF(G11=1,E11,"Erreur"))</f>
        <v/>
      </c>
      <c r="B11" s="46" t="str">
        <f aca="false">IF(N11="","",IF(G11=1,$M$5,"date"))</f>
        <v/>
      </c>
      <c r="C11" s="47" t="str">
        <f aca="false">IF(N11="","",IF(G11=1,D11,"de"))</f>
        <v/>
      </c>
      <c r="D11" s="48" t="n">
        <v>3</v>
      </c>
      <c r="E11" s="49" t="s">
        <v>19</v>
      </c>
      <c r="F11" s="49" t="s">
        <v>20</v>
      </c>
      <c r="G11" s="50" t="n">
        <f aca="false">IF(OR(VLOOKUP(E11,cod_cat,3,FALSE())=YEAR(N11),VLOOKUP(E11,cod_cat,4,FALSE())=YEAR(N11)),1,0)</f>
        <v>0</v>
      </c>
      <c r="I11" s="35"/>
      <c r="J11" s="36"/>
      <c r="K11" s="51" t="str">
        <f aca="false">IF(N11="","",IF(G11=1,A11&amp;" "&amp;B11&amp;" "&amp;C11,"Naissance"))</f>
        <v/>
      </c>
      <c r="L11" s="52"/>
      <c r="M11" s="53"/>
      <c r="N11" s="54"/>
      <c r="O11" s="55" t="str">
        <f aca="false">IF(L11="","",F11)</f>
        <v/>
      </c>
      <c r="P11" s="55" t="str">
        <f aca="false">IF(B11&lt;&gt;$M$5,"",VLOOKUP(A11,cod_cat,2,FALSE()))</f>
        <v/>
      </c>
      <c r="Q11" s="56" t="str">
        <f aca="false">IF(B11&lt;&gt;$M$5,"",$M$4)</f>
        <v/>
      </c>
      <c r="R11" s="57" t="str">
        <f aca="false">IF(B11&lt;&gt;$M$5,"",$R$2)</f>
        <v/>
      </c>
      <c r="S11" s="53"/>
      <c r="U11" s="58"/>
      <c r="V11" s="58"/>
      <c r="W11" s="63" t="s">
        <v>19</v>
      </c>
      <c r="X11" s="63" t="s">
        <v>42</v>
      </c>
      <c r="Y11" s="63" t="s">
        <v>43</v>
      </c>
      <c r="Z11" s="63" t="s">
        <v>44</v>
      </c>
      <c r="AA11" s="63" t="s">
        <v>45</v>
      </c>
      <c r="AB11" s="63" t="s">
        <v>46</v>
      </c>
      <c r="AC11" s="63" t="s">
        <v>47</v>
      </c>
      <c r="AD11" s="63" t="s">
        <v>48</v>
      </c>
      <c r="AE11" s="63" t="s">
        <v>49</v>
      </c>
      <c r="AF11" s="63" t="s">
        <v>50</v>
      </c>
      <c r="AG11" s="63" t="s">
        <v>51</v>
      </c>
      <c r="AH11" s="63" t="s">
        <v>52</v>
      </c>
      <c r="AI11" s="63" t="s">
        <v>53</v>
      </c>
      <c r="AJ11" s="63" t="s">
        <v>54</v>
      </c>
      <c r="AK11" s="63" t="s">
        <v>55</v>
      </c>
      <c r="AL11" s="63" t="s">
        <v>56</v>
      </c>
      <c r="AM11" s="58"/>
      <c r="AN11" s="58"/>
      <c r="AO11" s="58"/>
      <c r="AP11" s="58"/>
    </row>
    <row r="12" customFormat="false" ht="15.75" hidden="false" customHeight="true" outlineLevel="0" collapsed="false">
      <c r="A12" s="45" t="str">
        <f aca="false">IF(N12="","",IF(G12=1,E12,"Erreur"))</f>
        <v/>
      </c>
      <c r="B12" s="46" t="str">
        <f aca="false">IF(N12="","",IF(G12=1,$M$5,"date"))</f>
        <v/>
      </c>
      <c r="C12" s="47" t="str">
        <f aca="false">IF(N12="","",IF(G12=1,D12,"de"))</f>
        <v/>
      </c>
      <c r="D12" s="48" t="n">
        <v>4</v>
      </c>
      <c r="E12" s="49" t="s">
        <v>19</v>
      </c>
      <c r="F12" s="49" t="s">
        <v>20</v>
      </c>
      <c r="G12" s="50" t="n">
        <f aca="false">IF(OR(VLOOKUP(E12,cod_cat,3,FALSE())=YEAR(N12),VLOOKUP(E12,cod_cat,4,FALSE())=YEAR(N12)),1,0)</f>
        <v>0</v>
      </c>
      <c r="I12" s="35"/>
      <c r="J12" s="36"/>
      <c r="K12" s="51" t="str">
        <f aca="false">IF(N12="","",IF(G12=1,A12&amp;" "&amp;B12&amp;" "&amp;C12,"Naissance"))</f>
        <v/>
      </c>
      <c r="L12" s="64"/>
      <c r="M12" s="53"/>
      <c r="N12" s="54"/>
      <c r="O12" s="55" t="str">
        <f aca="false">IF(L12="","",F12)</f>
        <v/>
      </c>
      <c r="P12" s="55" t="str">
        <f aca="false">IF(B12&lt;&gt;$M$5,"",VLOOKUP(A12,cod_cat,2,FALSE()))</f>
        <v/>
      </c>
      <c r="Q12" s="56" t="str">
        <f aca="false">IF(B12&lt;&gt;$M$5,"",$M$4)</f>
        <v/>
      </c>
      <c r="R12" s="57" t="str">
        <f aca="false">IF(B12&lt;&gt;$M$5,"",$R$2)</f>
        <v/>
      </c>
      <c r="S12" s="53"/>
      <c r="W12" s="65" t="n">
        <f aca="false">'Ets et CODE'!M3</f>
        <v>2017</v>
      </c>
      <c r="X12" s="65"/>
      <c r="Y12" s="65" t="n">
        <f aca="false">'Ets et CODE'!M4</f>
        <v>2016</v>
      </c>
      <c r="Z12" s="65"/>
      <c r="AA12" s="65" t="n">
        <f aca="false">'Ets et CODE'!M5</f>
        <v>2015</v>
      </c>
      <c r="AB12" s="65"/>
      <c r="AC12" s="65" t="n">
        <f aca="false">'Ets et CODE'!M6</f>
        <v>2014</v>
      </c>
      <c r="AD12" s="65"/>
      <c r="AE12" s="65" t="str">
        <f aca="false">'Ets et CODE'!M7</f>
        <v>2012 - 2013</v>
      </c>
      <c r="AF12" s="65"/>
      <c r="AG12" s="65" t="str">
        <f aca="false">'Ets et CODE'!M8</f>
        <v>2010 - 2011</v>
      </c>
      <c r="AH12" s="65"/>
      <c r="AI12" s="65" t="str">
        <f aca="false">'Ets et CODE'!M9</f>
        <v>2008 - 2009</v>
      </c>
      <c r="AJ12" s="65"/>
      <c r="AK12" s="65" t="str">
        <f aca="false">I121</f>
        <v>-</v>
      </c>
      <c r="AL12" s="65"/>
    </row>
    <row r="13" customFormat="false" ht="15.75" hidden="false" customHeight="true" outlineLevel="0" collapsed="false">
      <c r="A13" s="45" t="str">
        <f aca="false">IF(N13="","",IF(G13=1,E13,"Erreur"))</f>
        <v/>
      </c>
      <c r="B13" s="46" t="str">
        <f aca="false">IF(N13="","",IF(G13=1,$M$5,"date"))</f>
        <v/>
      </c>
      <c r="C13" s="47" t="str">
        <f aca="false">IF(N13="","",IF(G13=1,D13,"de"))</f>
        <v/>
      </c>
      <c r="D13" s="48" t="n">
        <v>5</v>
      </c>
      <c r="E13" s="49" t="s">
        <v>19</v>
      </c>
      <c r="F13" s="49" t="s">
        <v>20</v>
      </c>
      <c r="G13" s="50" t="n">
        <f aca="false">IF(OR(VLOOKUP(E13,cod_cat,3,FALSE())=YEAR(N13),VLOOKUP(E13,cod_cat,4,FALSE())=YEAR(N13)),1,0)</f>
        <v>0</v>
      </c>
      <c r="I13" s="35"/>
      <c r="J13" s="36"/>
      <c r="K13" s="51" t="str">
        <f aca="false">IF(N13="","",IF(G13=1,A13&amp;" "&amp;B13&amp;" "&amp;C13,"Naissance"))</f>
        <v/>
      </c>
      <c r="L13" s="52"/>
      <c r="M13" s="53"/>
      <c r="N13" s="54"/>
      <c r="O13" s="55" t="str">
        <f aca="false">IF(L13="","",F13)</f>
        <v/>
      </c>
      <c r="P13" s="55" t="str">
        <f aca="false">IF(B13&lt;&gt;$M$5,"",VLOOKUP(A13,cod_cat,2,FALSE()))</f>
        <v/>
      </c>
      <c r="Q13" s="56" t="str">
        <f aca="false">IF(B13&lt;&gt;$M$5,"",$M$4)</f>
        <v/>
      </c>
      <c r="R13" s="57" t="str">
        <f aca="false">IF(B13&lt;&gt;$M$5,"",$R$2)</f>
        <v/>
      </c>
      <c r="S13" s="53"/>
    </row>
    <row r="14" customFormat="false" ht="15.75" hidden="false" customHeight="true" outlineLevel="0" collapsed="false">
      <c r="A14" s="45" t="str">
        <f aca="false">IF(N14="","",IF(G14=1,E14,"Erreur"))</f>
        <v/>
      </c>
      <c r="B14" s="46" t="str">
        <f aca="false">IF(N14="","",IF(G14=1,$M$5,"date"))</f>
        <v/>
      </c>
      <c r="C14" s="47" t="str">
        <f aca="false">IF(N14="","",IF(G14=1,D14,"de"))</f>
        <v/>
      </c>
      <c r="D14" s="48" t="n">
        <v>6</v>
      </c>
      <c r="E14" s="49" t="s">
        <v>19</v>
      </c>
      <c r="F14" s="49" t="s">
        <v>20</v>
      </c>
      <c r="G14" s="50" t="n">
        <f aca="false">IF(OR(VLOOKUP(E14,cod_cat,3,FALSE())=YEAR(N14),VLOOKUP(E14,cod_cat,4,FALSE())=YEAR(N14)),1,0)</f>
        <v>0</v>
      </c>
      <c r="I14" s="35"/>
      <c r="J14" s="36"/>
      <c r="K14" s="51" t="str">
        <f aca="false">IF(N14="","",IF(G14=1,A14&amp;" "&amp;B14&amp;" "&amp;C14,"Naissance"))</f>
        <v/>
      </c>
      <c r="L14" s="52"/>
      <c r="M14" s="53"/>
      <c r="N14" s="54"/>
      <c r="O14" s="55" t="str">
        <f aca="false">IF(L14="","",F14)</f>
        <v/>
      </c>
      <c r="P14" s="55" t="str">
        <f aca="false">IF(B14&lt;&gt;$M$5,"",VLOOKUP(A14,cod_cat,2,FALSE()))</f>
        <v/>
      </c>
      <c r="Q14" s="56" t="str">
        <f aca="false">IF(B14&lt;&gt;$M$5,"",$M$4)</f>
        <v/>
      </c>
      <c r="R14" s="57" t="str">
        <f aca="false">IF(B14&lt;&gt;$M$5,"",$R$2)</f>
        <v/>
      </c>
      <c r="S14" s="53"/>
    </row>
    <row r="15" customFormat="false" ht="15.75" hidden="true" customHeight="true" outlineLevel="0" collapsed="false">
      <c r="A15" s="45" t="str">
        <f aca="false">IF(N15="","",IF(G15=1,E15,"Erreur"))</f>
        <v/>
      </c>
      <c r="B15" s="46" t="str">
        <f aca="false">IF(N15="","",IF(G15=1,$M$5,"date"))</f>
        <v/>
      </c>
      <c r="C15" s="47" t="str">
        <f aca="false">IF(N15="","",IF(G15=1,D15,"de"))</f>
        <v/>
      </c>
      <c r="D15" s="48" t="n">
        <v>7</v>
      </c>
      <c r="E15" s="49" t="s">
        <v>19</v>
      </c>
      <c r="F15" s="49" t="s">
        <v>20</v>
      </c>
      <c r="G15" s="50" t="n">
        <f aca="false">IF(OR(VLOOKUP(E15,cod_cat,3,FALSE())=YEAR(N15),VLOOKUP(E15,cod_cat,4,FALSE())=YEAR(N15)),1,0)</f>
        <v>0</v>
      </c>
      <c r="I15" s="35"/>
      <c r="J15" s="36"/>
      <c r="K15" s="66" t="s">
        <v>57</v>
      </c>
      <c r="L15" s="67"/>
      <c r="M15" s="68"/>
      <c r="N15" s="69"/>
      <c r="O15" s="70" t="str">
        <f aca="false">IF(L15="","",F15)</f>
        <v/>
      </c>
      <c r="P15" s="70" t="str">
        <f aca="false">IF(B15&lt;&gt;$M$5,"",VLOOKUP(A15,cod_cat,2,FALSE()))</f>
        <v/>
      </c>
      <c r="Q15" s="71" t="str">
        <f aca="false">IF(B15&lt;&gt;$M$5,"",$M$4)</f>
        <v/>
      </c>
      <c r="R15" s="72" t="str">
        <f aca="false">IF(B15&lt;&gt;$M$5,"",$R$2)</f>
        <v/>
      </c>
      <c r="S15" s="68"/>
    </row>
    <row r="16" customFormat="false" ht="15.75" hidden="true" customHeight="true" outlineLevel="0" collapsed="false">
      <c r="A16" s="73" t="str">
        <f aca="false">IF(N16="","",IF(G16=1,E16,"Erreur"))</f>
        <v/>
      </c>
      <c r="B16" s="74" t="str">
        <f aca="false">IF(N16="","",IF(G16=1,$M$5,"date"))</f>
        <v/>
      </c>
      <c r="C16" s="75" t="str">
        <f aca="false">IF(N16="","",IF(G16=1,D16,"de"))</f>
        <v/>
      </c>
      <c r="D16" s="76" t="n">
        <v>8</v>
      </c>
      <c r="E16" s="77" t="s">
        <v>19</v>
      </c>
      <c r="F16" s="77" t="s">
        <v>20</v>
      </c>
      <c r="G16" s="78" t="n">
        <f aca="false">IF(OR(VLOOKUP(E16,cod_cat,3,FALSE())=YEAR(N16),VLOOKUP(E16,cod_cat,4,FALSE())=YEAR(N16)),1,0)</f>
        <v>0</v>
      </c>
      <c r="I16" s="35"/>
      <c r="J16" s="36"/>
      <c r="K16" s="79" t="s">
        <v>57</v>
      </c>
      <c r="L16" s="80"/>
      <c r="M16" s="81"/>
      <c r="N16" s="82"/>
      <c r="O16" s="83" t="str">
        <f aca="false">IF(L16="","",F16)</f>
        <v/>
      </c>
      <c r="P16" s="83" t="str">
        <f aca="false">IF(B16&lt;&gt;$M$5,"",VLOOKUP(A16,cod_cat,2,FALSE()))</f>
        <v/>
      </c>
      <c r="Q16" s="84" t="str">
        <f aca="false">IF(B16&lt;&gt;$M$5,"",$M$4)</f>
        <v/>
      </c>
      <c r="R16" s="85" t="str">
        <f aca="false">IF(B16&lt;&gt;$M$5,"",$R$2)</f>
        <v/>
      </c>
      <c r="S16" s="81"/>
      <c r="V16" s="86"/>
    </row>
    <row r="17" customFormat="false" ht="15.75" hidden="false" customHeight="true" outlineLevel="0" collapsed="false">
      <c r="A17" s="29" t="str">
        <f aca="false">IF(N17="","",IF(G17=1,E17,"Erreur"))</f>
        <v/>
      </c>
      <c r="B17" s="30" t="str">
        <f aca="false">IF(N17="","",IF(G17=1,$M$5,"date"))</f>
        <v/>
      </c>
      <c r="C17" s="31" t="str">
        <f aca="false">IF(N17="","",IF(G17=1,D17,"de"))</f>
        <v/>
      </c>
      <c r="D17" s="48" t="n">
        <v>1</v>
      </c>
      <c r="E17" s="87" t="s">
        <v>42</v>
      </c>
      <c r="F17" s="87" t="s">
        <v>58</v>
      </c>
      <c r="G17" s="88" t="n">
        <f aca="false">IF(OR(VLOOKUP(E17,cod_cat,3,FALSE())=YEAR(N17),VLOOKUP(E17,cod_cat,4,FALSE())=YEAR(N17)),1,0)</f>
        <v>0</v>
      </c>
      <c r="I17" s="35"/>
      <c r="J17" s="89" t="s">
        <v>59</v>
      </c>
      <c r="K17" s="90" t="str">
        <f aca="false">IF(N17="","",IF(G17=1,A17&amp;" "&amp;B17&amp;" "&amp;C17,"Naissance"))</f>
        <v/>
      </c>
      <c r="L17" s="38"/>
      <c r="M17" s="39"/>
      <c r="N17" s="40"/>
      <c r="O17" s="41" t="str">
        <f aca="false">IF(L17="","",F17)</f>
        <v/>
      </c>
      <c r="P17" s="41" t="str">
        <f aca="false">IF(B17&lt;&gt;$M$5,"",VLOOKUP(A17,cod_cat,2,FALSE()))</f>
        <v/>
      </c>
      <c r="Q17" s="42" t="str">
        <f aca="false">IF(B17&lt;&gt;$M$5,"",$M$4)</f>
        <v/>
      </c>
      <c r="R17" s="43" t="str">
        <f aca="false">IF(B17&lt;&gt;$M$5,"",$R$2)</f>
        <v/>
      </c>
      <c r="S17" s="39"/>
      <c r="U17" s="91" t="s">
        <v>60</v>
      </c>
      <c r="V17" s="86"/>
    </row>
    <row r="18" customFormat="false" ht="15.75" hidden="false" customHeight="true" outlineLevel="0" collapsed="false">
      <c r="A18" s="45" t="str">
        <f aca="false">IF(N18="","",IF(G18=1,E18,"Erreur"))</f>
        <v/>
      </c>
      <c r="B18" s="46" t="str">
        <f aca="false">IF(N18="","",IF(G18=1,$M$5,"date"))</f>
        <v/>
      </c>
      <c r="C18" s="47" t="str">
        <f aca="false">IF(N18="","",IF(G18=1,D18,"de"))</f>
        <v/>
      </c>
      <c r="D18" s="48" t="n">
        <v>2</v>
      </c>
      <c r="E18" s="87" t="s">
        <v>42</v>
      </c>
      <c r="F18" s="87" t="s">
        <v>58</v>
      </c>
      <c r="G18" s="50" t="n">
        <f aca="false">IF(OR(VLOOKUP(E18,cod_cat,3,FALSE())=YEAR(N18),VLOOKUP(E18,cod_cat,4,FALSE())=YEAR(N18)),1,0)</f>
        <v>0</v>
      </c>
      <c r="I18" s="35"/>
      <c r="J18" s="89"/>
      <c r="K18" s="51" t="str">
        <f aca="false">IF(N18="","",IF(G18=1,A18&amp;" "&amp;B18&amp;" "&amp;C18,"Naissance"))</f>
        <v/>
      </c>
      <c r="L18" s="52"/>
      <c r="M18" s="53"/>
      <c r="N18" s="54"/>
      <c r="O18" s="55" t="str">
        <f aca="false">IF(L18="","",F18)</f>
        <v/>
      </c>
      <c r="P18" s="55" t="str">
        <f aca="false">IF(B18&lt;&gt;$M$5,"",VLOOKUP(A18,cod_cat,2,FALSE()))</f>
        <v/>
      </c>
      <c r="Q18" s="56" t="str">
        <f aca="false">IF(B18&lt;&gt;$M$5,"",$M$4)</f>
        <v/>
      </c>
      <c r="R18" s="57" t="str">
        <f aca="false">IF(B18&lt;&gt;$M$5,"",$R$2)</f>
        <v/>
      </c>
      <c r="S18" s="53"/>
      <c r="U18" s="86" t="s">
        <v>61</v>
      </c>
      <c r="V18" s="86"/>
    </row>
    <row r="19" customFormat="false" ht="15.75" hidden="false" customHeight="true" outlineLevel="0" collapsed="false">
      <c r="A19" s="45" t="str">
        <f aca="false">IF(N19="","",IF(G19=1,E19,"Erreur"))</f>
        <v/>
      </c>
      <c r="B19" s="46" t="str">
        <f aca="false">IF(N19="","",IF(G19=1,$M$5,"date"))</f>
        <v/>
      </c>
      <c r="C19" s="47" t="str">
        <f aca="false">IF(N19="","",IF(G19=1,D19,"de"))</f>
        <v/>
      </c>
      <c r="D19" s="48" t="n">
        <v>3</v>
      </c>
      <c r="E19" s="87" t="s">
        <v>42</v>
      </c>
      <c r="F19" s="87" t="s">
        <v>58</v>
      </c>
      <c r="G19" s="50" t="n">
        <f aca="false">IF(OR(VLOOKUP(E19,cod_cat,3,FALSE())=YEAR(N19),VLOOKUP(E19,cod_cat,4,FALSE())=YEAR(N19)),1,0)</f>
        <v>0</v>
      </c>
      <c r="I19" s="35"/>
      <c r="J19" s="89"/>
      <c r="K19" s="51" t="str">
        <f aca="false">IF(N19="","",IF(G19=1,A19&amp;" "&amp;B19&amp;" "&amp;C19,"Naissance"))</f>
        <v/>
      </c>
      <c r="L19" s="52"/>
      <c r="M19" s="53"/>
      <c r="N19" s="54"/>
      <c r="O19" s="55" t="str">
        <f aca="false">IF(L19="","",F19)</f>
        <v/>
      </c>
      <c r="P19" s="55" t="str">
        <f aca="false">IF(B19&lt;&gt;$M$5,"",VLOOKUP(A19,cod_cat,2,FALSE()))</f>
        <v/>
      </c>
      <c r="Q19" s="56" t="str">
        <f aca="false">IF(B19&lt;&gt;$M$5,"",$M$4)</f>
        <v/>
      </c>
      <c r="R19" s="57" t="str">
        <f aca="false">IF(B19&lt;&gt;$M$5,"",$R$2)</f>
        <v/>
      </c>
      <c r="S19" s="53"/>
      <c r="U19" s="86" t="s">
        <v>62</v>
      </c>
    </row>
    <row r="20" customFormat="false" ht="15.75" hidden="false" customHeight="true" outlineLevel="0" collapsed="false">
      <c r="A20" s="45" t="str">
        <f aca="false">IF(N20="","",IF(G20=1,E20,"Erreur"))</f>
        <v/>
      </c>
      <c r="B20" s="46" t="str">
        <f aca="false">IF(N20="","",IF(G20=1,$M$5,"date"))</f>
        <v/>
      </c>
      <c r="C20" s="47" t="str">
        <f aca="false">IF(N20="","",IF(G20=1,D20,"de"))</f>
        <v/>
      </c>
      <c r="D20" s="48" t="n">
        <v>4</v>
      </c>
      <c r="E20" s="87" t="s">
        <v>42</v>
      </c>
      <c r="F20" s="87" t="s">
        <v>58</v>
      </c>
      <c r="G20" s="50" t="n">
        <f aca="false">IF(OR(VLOOKUP(E20,cod_cat,3,FALSE())=YEAR(N20),VLOOKUP(E20,cod_cat,4,FALSE())=YEAR(N20)),1,0)</f>
        <v>0</v>
      </c>
      <c r="I20" s="35"/>
      <c r="J20" s="89"/>
      <c r="K20" s="51" t="str">
        <f aca="false">IF(N20="","",IF(G20=1,A20&amp;" "&amp;B20&amp;" "&amp;C20,"Naissance"))</f>
        <v/>
      </c>
      <c r="L20" s="52"/>
      <c r="M20" s="53"/>
      <c r="N20" s="54"/>
      <c r="O20" s="55" t="str">
        <f aca="false">IF(L20="","",F20)</f>
        <v/>
      </c>
      <c r="P20" s="55" t="str">
        <f aca="false">IF(B20&lt;&gt;$M$5,"",VLOOKUP(A20,cod_cat,2,FALSE()))</f>
        <v/>
      </c>
      <c r="Q20" s="56" t="str">
        <f aca="false">IF(B20&lt;&gt;$M$5,"",$M$4)</f>
        <v/>
      </c>
      <c r="R20" s="57" t="str">
        <f aca="false">IF(B20&lt;&gt;$M$5,"",$R$2)</f>
        <v/>
      </c>
      <c r="S20" s="53"/>
      <c r="U20" s="86" t="s">
        <v>63</v>
      </c>
    </row>
    <row r="21" customFormat="false" ht="15.75" hidden="false" customHeight="true" outlineLevel="0" collapsed="false">
      <c r="A21" s="45" t="str">
        <f aca="false">IF(N21="","",IF(G21=1,E21,"Erreur"))</f>
        <v/>
      </c>
      <c r="B21" s="46" t="str">
        <f aca="false">IF(N21="","",IF(G21=1,$M$5,"date"))</f>
        <v/>
      </c>
      <c r="C21" s="47" t="str">
        <f aca="false">IF(N21="","",IF(G21=1,D21,"de"))</f>
        <v/>
      </c>
      <c r="D21" s="48" t="n">
        <v>5</v>
      </c>
      <c r="E21" s="87" t="s">
        <v>42</v>
      </c>
      <c r="F21" s="87" t="s">
        <v>58</v>
      </c>
      <c r="G21" s="50" t="n">
        <f aca="false">IF(OR(VLOOKUP(E21,cod_cat,3,FALSE())=YEAR(N21),VLOOKUP(E21,cod_cat,4,FALSE())=YEAR(N21)),1,0)</f>
        <v>0</v>
      </c>
      <c r="I21" s="35"/>
      <c r="J21" s="89"/>
      <c r="K21" s="51" t="str">
        <f aca="false">IF(N21="","",IF(G21=1,A21&amp;" "&amp;B21&amp;" "&amp;C21,"Naissance"))</f>
        <v/>
      </c>
      <c r="L21" s="52"/>
      <c r="M21" s="53"/>
      <c r="N21" s="54"/>
      <c r="O21" s="55" t="str">
        <f aca="false">IF(L21="","",F21)</f>
        <v/>
      </c>
      <c r="P21" s="55" t="str">
        <f aca="false">IF(B21&lt;&gt;$M$5,"",VLOOKUP(A21,cod_cat,2,FALSE()))</f>
        <v/>
      </c>
      <c r="Q21" s="56" t="str">
        <f aca="false">IF(B21&lt;&gt;$M$5,"",$M$4)</f>
        <v/>
      </c>
      <c r="R21" s="57" t="str">
        <f aca="false">IF(B21&lt;&gt;$M$5,"",$R$2)</f>
        <v/>
      </c>
      <c r="S21" s="53"/>
    </row>
    <row r="22" customFormat="false" ht="15.75" hidden="false" customHeight="true" outlineLevel="0" collapsed="false">
      <c r="A22" s="45" t="str">
        <f aca="false">IF(N22="","",IF(G22=1,E22,"Erreur"))</f>
        <v/>
      </c>
      <c r="B22" s="46" t="str">
        <f aca="false">IF(N22="","",IF(G22=1,$M$5,"date"))</f>
        <v/>
      </c>
      <c r="C22" s="47" t="str">
        <f aca="false">IF(N22="","",IF(G22=1,D22,"de"))</f>
        <v/>
      </c>
      <c r="D22" s="48" t="n">
        <v>6</v>
      </c>
      <c r="E22" s="87" t="s">
        <v>42</v>
      </c>
      <c r="F22" s="87" t="s">
        <v>58</v>
      </c>
      <c r="G22" s="50" t="n">
        <f aca="false">IF(OR(VLOOKUP(E22,cod_cat,3,FALSE())=YEAR(N22),VLOOKUP(E22,cod_cat,4,FALSE())=YEAR(N22)),1,0)</f>
        <v>0</v>
      </c>
      <c r="I22" s="35"/>
      <c r="J22" s="89"/>
      <c r="K22" s="51" t="str">
        <f aca="false">IF(N22="","",IF(G22=1,A22&amp;" "&amp;B22&amp;" "&amp;C22,"Naissance"))</f>
        <v/>
      </c>
      <c r="L22" s="52"/>
      <c r="M22" s="53"/>
      <c r="N22" s="54"/>
      <c r="O22" s="55" t="str">
        <f aca="false">IF(L22="","",F22)</f>
        <v/>
      </c>
      <c r="P22" s="55" t="str">
        <f aca="false">IF(B22&lt;&gt;$M$5,"",VLOOKUP(A22,cod_cat,2,FALSE()))</f>
        <v/>
      </c>
      <c r="Q22" s="56" t="str">
        <f aca="false">IF(B22&lt;&gt;$M$5,"",$M$4)</f>
        <v/>
      </c>
      <c r="R22" s="57" t="str">
        <f aca="false">IF(B22&lt;&gt;$M$5,"",$R$2)</f>
        <v/>
      </c>
      <c r="S22" s="53"/>
    </row>
    <row r="23" customFormat="false" ht="15.75" hidden="true" customHeight="true" outlineLevel="0" collapsed="false">
      <c r="A23" s="45" t="str">
        <f aca="false">IF(N23="","",IF(G23=1,E23,"Erreur"))</f>
        <v/>
      </c>
      <c r="B23" s="46" t="str">
        <f aca="false">IF(N23="","",IF(G23=1,$M$5,"date"))</f>
        <v/>
      </c>
      <c r="C23" s="47" t="str">
        <f aca="false">IF(N23="","",IF(G23=1,D23,"de"))</f>
        <v/>
      </c>
      <c r="D23" s="48" t="n">
        <v>7</v>
      </c>
      <c r="E23" s="87" t="s">
        <v>42</v>
      </c>
      <c r="F23" s="87" t="s">
        <v>58</v>
      </c>
      <c r="G23" s="50" t="n">
        <f aca="false">IF(OR(VLOOKUP(E23,cod_cat,3,FALSE())=YEAR(N23),VLOOKUP(E23,cod_cat,4,FALSE())=YEAR(N23)),1,0)</f>
        <v>0</v>
      </c>
      <c r="I23" s="35"/>
      <c r="J23" s="89"/>
      <c r="K23" s="66" t="s">
        <v>57</v>
      </c>
      <c r="L23" s="67"/>
      <c r="M23" s="68"/>
      <c r="N23" s="69"/>
      <c r="O23" s="70" t="str">
        <f aca="false">IF(L23="","",F23)</f>
        <v/>
      </c>
      <c r="P23" s="70" t="str">
        <f aca="false">IF(B23&lt;&gt;$M$5,"",VLOOKUP(A23,cod_cat,2,FALSE()))</f>
        <v/>
      </c>
      <c r="Q23" s="71" t="str">
        <f aca="false">IF(B23&lt;&gt;$M$5,"",$M$4)</f>
        <v/>
      </c>
      <c r="R23" s="72" t="str">
        <f aca="false">IF(B23&lt;&gt;$M$5,"",$R$2)</f>
        <v/>
      </c>
      <c r="S23" s="68"/>
    </row>
    <row r="24" customFormat="false" ht="15.75" hidden="true" customHeight="true" outlineLevel="0" collapsed="false">
      <c r="A24" s="73" t="str">
        <f aca="false">IF(N24="","",IF(G24=1,E24,"Erreur"))</f>
        <v/>
      </c>
      <c r="B24" s="74" t="str">
        <f aca="false">IF(N24="","",IF(G24=1,$M$5,"date"))</f>
        <v/>
      </c>
      <c r="C24" s="75" t="str">
        <f aca="false">IF(N24="","",IF(G24=1,D24,"de"))</f>
        <v/>
      </c>
      <c r="D24" s="48" t="n">
        <v>8</v>
      </c>
      <c r="E24" s="87" t="s">
        <v>42</v>
      </c>
      <c r="F24" s="87" t="s">
        <v>58</v>
      </c>
      <c r="G24" s="92" t="n">
        <f aca="false">IF(OR(VLOOKUP(E24,cod_cat,3,FALSE())=YEAR(N24),VLOOKUP(E24,cod_cat,4,FALSE())=YEAR(N24)),1,0)</f>
        <v>0</v>
      </c>
      <c r="I24" s="35"/>
      <c r="J24" s="89"/>
      <c r="K24" s="79" t="s">
        <v>57</v>
      </c>
      <c r="L24" s="80"/>
      <c r="M24" s="81"/>
      <c r="N24" s="82"/>
      <c r="O24" s="83" t="str">
        <f aca="false">IF(L24="","",F24)</f>
        <v/>
      </c>
      <c r="P24" s="83" t="str">
        <f aca="false">IF(B24&lt;&gt;$M$5,"",VLOOKUP(A24,cod_cat,2,FALSE()))</f>
        <v/>
      </c>
      <c r="Q24" s="84" t="str">
        <f aca="false">IF(B24&lt;&gt;$M$5,"",$M$4)</f>
        <v/>
      </c>
      <c r="R24" s="85" t="str">
        <f aca="false">IF(B24&lt;&gt;$M$5,"",$R$2)</f>
        <v/>
      </c>
      <c r="S24" s="81"/>
    </row>
    <row r="25" customFormat="false" ht="15.75" hidden="false" customHeight="true" outlineLevel="0" collapsed="false">
      <c r="A25" s="29" t="str">
        <f aca="false">IF(N25="","",IF(G25=1,E25,"Erreur"))</f>
        <v/>
      </c>
      <c r="B25" s="30" t="str">
        <f aca="false">IF(N25="","",IF(G25=1,$M$5,"date"))</f>
        <v/>
      </c>
      <c r="C25" s="31" t="str">
        <f aca="false">IF(N25="","",IF(G25=1,D25,"de"))</f>
        <v/>
      </c>
      <c r="D25" s="32" t="n">
        <v>1</v>
      </c>
      <c r="E25" s="33" t="s">
        <v>43</v>
      </c>
      <c r="F25" s="33" t="s">
        <v>20</v>
      </c>
      <c r="G25" s="34" t="n">
        <f aca="false">IF(OR(VLOOKUP(E25,cod_cat,3,FALSE())=YEAR(N25),VLOOKUP(E25,cod_cat,4,FALSE())=YEAR(N25)),1,0)</f>
        <v>0</v>
      </c>
      <c r="I25" s="35" t="n">
        <f aca="false">IFERROR(VLOOKUP(E25,cod_cat,3,FALSE()),"-")</f>
        <v>2016</v>
      </c>
      <c r="J25" s="36" t="s">
        <v>64</v>
      </c>
      <c r="K25" s="90" t="str">
        <f aca="false">IF(N25="","",IF(G25=1,A25&amp;" "&amp;B25&amp;" "&amp;C25,"Naissance"))</f>
        <v/>
      </c>
      <c r="L25" s="38"/>
      <c r="M25" s="39"/>
      <c r="N25" s="40"/>
      <c r="O25" s="41" t="str">
        <f aca="false">IF(L25="","",F25)</f>
        <v/>
      </c>
      <c r="P25" s="41" t="str">
        <f aca="false">IF(B25&lt;&gt;$M$5,"",VLOOKUP(A25,cod_cat,2,FALSE()))</f>
        <v/>
      </c>
      <c r="Q25" s="42" t="str">
        <f aca="false">IF(B25&lt;&gt;$M$5,"",$M$4)</f>
        <v/>
      </c>
      <c r="R25" s="43" t="str">
        <f aca="false">IF(B25&lt;&gt;$M$5,"",$R$2)</f>
        <v/>
      </c>
      <c r="S25" s="39"/>
    </row>
    <row r="26" customFormat="false" ht="15.75" hidden="false" customHeight="true" outlineLevel="0" collapsed="false">
      <c r="A26" s="45" t="str">
        <f aca="false">IF(N26="","",IF(G26=1,E26,"Erreur"))</f>
        <v/>
      </c>
      <c r="B26" s="46" t="str">
        <f aca="false">IF(N26="","",IF(G26=1,$M$5,"date"))</f>
        <v/>
      </c>
      <c r="C26" s="47" t="str">
        <f aca="false">IF(N26="","",IF(G26=1,D26,"de"))</f>
        <v/>
      </c>
      <c r="D26" s="48" t="n">
        <v>2</v>
      </c>
      <c r="E26" s="49" t="s">
        <v>43</v>
      </c>
      <c r="F26" s="49" t="s">
        <v>20</v>
      </c>
      <c r="G26" s="50" t="n">
        <f aca="false">IF(OR(VLOOKUP(E26,cod_cat,3,FALSE())=YEAR(N26),VLOOKUP(E26,cod_cat,4,FALSE())=YEAR(N26)),1,0)</f>
        <v>0</v>
      </c>
      <c r="I26" s="35"/>
      <c r="J26" s="36"/>
      <c r="K26" s="51" t="str">
        <f aca="false">IF(N26="","",IF(G26=1,A26&amp;" "&amp;B26&amp;" "&amp;C26,"Naissance"))</f>
        <v/>
      </c>
      <c r="L26" s="52"/>
      <c r="M26" s="53"/>
      <c r="N26" s="54"/>
      <c r="O26" s="55" t="str">
        <f aca="false">IF(L26="","",F26)</f>
        <v/>
      </c>
      <c r="P26" s="55" t="str">
        <f aca="false">IF(B26&lt;&gt;$M$5,"",VLOOKUP(A26,cod_cat,2,FALSE()))</f>
        <v/>
      </c>
      <c r="Q26" s="56" t="str">
        <f aca="false">IF(B26&lt;&gt;$M$5,"",$M$4)</f>
        <v/>
      </c>
      <c r="R26" s="57" t="str">
        <f aca="false">IF(B26&lt;&gt;$M$5,"",$R$2)</f>
        <v/>
      </c>
      <c r="S26" s="53"/>
    </row>
    <row r="27" customFormat="false" ht="15.75" hidden="false" customHeight="true" outlineLevel="0" collapsed="false">
      <c r="A27" s="45" t="str">
        <f aca="false">IF(N27="","",IF(G27=1,E27,"Erreur"))</f>
        <v/>
      </c>
      <c r="B27" s="46" t="str">
        <f aca="false">IF(N27="","",IF(G27=1,$M$5,"date"))</f>
        <v/>
      </c>
      <c r="C27" s="47" t="str">
        <f aca="false">IF(N27="","",IF(G27=1,D27,"de"))</f>
        <v/>
      </c>
      <c r="D27" s="48" t="n">
        <v>3</v>
      </c>
      <c r="E27" s="49" t="s">
        <v>43</v>
      </c>
      <c r="F27" s="49" t="s">
        <v>20</v>
      </c>
      <c r="G27" s="50" t="n">
        <f aca="false">IF(OR(VLOOKUP(E27,cod_cat,3,FALSE())=YEAR(N27),VLOOKUP(E27,cod_cat,4,FALSE())=YEAR(N27)),1,0)</f>
        <v>0</v>
      </c>
      <c r="I27" s="35"/>
      <c r="J27" s="36"/>
      <c r="K27" s="51" t="str">
        <f aca="false">IF(N27="","",IF(G27=1,A27&amp;" "&amp;B27&amp;" "&amp;C27,"Naissance"))</f>
        <v/>
      </c>
      <c r="L27" s="52"/>
      <c r="M27" s="53"/>
      <c r="N27" s="54"/>
      <c r="O27" s="55" t="str">
        <f aca="false">IF(L27="","",F27)</f>
        <v/>
      </c>
      <c r="P27" s="55" t="str">
        <f aca="false">IF(B27&lt;&gt;$M$5,"",VLOOKUP(A27,cod_cat,2,FALSE()))</f>
        <v/>
      </c>
      <c r="Q27" s="56" t="str">
        <f aca="false">IF(B27&lt;&gt;$M$5,"",$M$4)</f>
        <v/>
      </c>
      <c r="R27" s="57" t="str">
        <f aca="false">IF(B27&lt;&gt;$M$5,"",$R$2)</f>
        <v/>
      </c>
      <c r="S27" s="53"/>
    </row>
    <row r="28" customFormat="false" ht="15.75" hidden="false" customHeight="true" outlineLevel="0" collapsed="false">
      <c r="A28" s="45" t="str">
        <f aca="false">IF(N28="","",IF(G28=1,E28,"Erreur"))</f>
        <v/>
      </c>
      <c r="B28" s="46" t="str">
        <f aca="false">IF(N28="","",IF(G28=1,$M$5,"date"))</f>
        <v/>
      </c>
      <c r="C28" s="47" t="str">
        <f aca="false">IF(N28="","",IF(G28=1,D28,"de"))</f>
        <v/>
      </c>
      <c r="D28" s="48" t="n">
        <v>4</v>
      </c>
      <c r="E28" s="49" t="s">
        <v>43</v>
      </c>
      <c r="F28" s="49" t="s">
        <v>20</v>
      </c>
      <c r="G28" s="50" t="n">
        <f aca="false">IF(OR(VLOOKUP(E28,cod_cat,3,FALSE())=YEAR(N28),VLOOKUP(E28,cod_cat,4,FALSE())=YEAR(N28)),1,0)</f>
        <v>0</v>
      </c>
      <c r="I28" s="35"/>
      <c r="J28" s="36"/>
      <c r="K28" s="51" t="str">
        <f aca="false">IF(N28="","",IF(G28=1,A28&amp;" "&amp;B28&amp;" "&amp;C28,"Naissance"))</f>
        <v/>
      </c>
      <c r="L28" s="52"/>
      <c r="M28" s="53"/>
      <c r="N28" s="54"/>
      <c r="O28" s="55" t="str">
        <f aca="false">IF(L28="","",F28)</f>
        <v/>
      </c>
      <c r="P28" s="55" t="str">
        <f aca="false">IF(B28&lt;&gt;$M$5,"",VLOOKUP(A28,cod_cat,2,FALSE()))</f>
        <v/>
      </c>
      <c r="Q28" s="56" t="str">
        <f aca="false">IF(B28&lt;&gt;$M$5,"",$M$4)</f>
        <v/>
      </c>
      <c r="R28" s="57" t="str">
        <f aca="false">IF(B28&lt;&gt;$M$5,"",$R$2)</f>
        <v/>
      </c>
      <c r="S28" s="53"/>
    </row>
    <row r="29" customFormat="false" ht="15.75" hidden="false" customHeight="true" outlineLevel="0" collapsed="false">
      <c r="A29" s="45" t="str">
        <f aca="false">IF(N29="","",IF(G29=1,E29,"Erreur"))</f>
        <v/>
      </c>
      <c r="B29" s="46" t="str">
        <f aca="false">IF(N29="","",IF(G29=1,$M$5,"date"))</f>
        <v/>
      </c>
      <c r="C29" s="47" t="str">
        <f aca="false">IF(N29="","",IF(G29=1,D29,"de"))</f>
        <v/>
      </c>
      <c r="D29" s="48" t="n">
        <v>5</v>
      </c>
      <c r="E29" s="49" t="s">
        <v>43</v>
      </c>
      <c r="F29" s="49" t="s">
        <v>20</v>
      </c>
      <c r="G29" s="50" t="n">
        <f aca="false">IF(OR(VLOOKUP(E29,cod_cat,3,FALSE())=YEAR(N29),VLOOKUP(E29,cod_cat,4,FALSE())=YEAR(N29)),1,0)</f>
        <v>0</v>
      </c>
      <c r="I29" s="35"/>
      <c r="J29" s="36"/>
      <c r="K29" s="51" t="str">
        <f aca="false">IF(N29="","",IF(G29=1,A29&amp;" "&amp;B29&amp;" "&amp;C29,"Naissance"))</f>
        <v/>
      </c>
      <c r="L29" s="52"/>
      <c r="M29" s="53"/>
      <c r="N29" s="54"/>
      <c r="O29" s="55" t="str">
        <f aca="false">IF(L29="","",F29)</f>
        <v/>
      </c>
      <c r="P29" s="55" t="str">
        <f aca="false">IF(B29&lt;&gt;$M$5,"",VLOOKUP(A29,cod_cat,2,FALSE()))</f>
        <v/>
      </c>
      <c r="Q29" s="56" t="str">
        <f aca="false">IF(B29&lt;&gt;$M$5,"",$M$4)</f>
        <v/>
      </c>
      <c r="R29" s="57" t="str">
        <f aca="false">IF(B29&lt;&gt;$M$5,"",$R$2)</f>
        <v/>
      </c>
      <c r="S29" s="53"/>
    </row>
    <row r="30" customFormat="false" ht="15.75" hidden="false" customHeight="true" outlineLevel="0" collapsed="false">
      <c r="A30" s="45" t="str">
        <f aca="false">IF(N30="","",IF(G30=1,E30,"Erreur"))</f>
        <v/>
      </c>
      <c r="B30" s="46" t="str">
        <f aca="false">IF(N30="","",IF(G30=1,$M$5,"date"))</f>
        <v/>
      </c>
      <c r="C30" s="47" t="str">
        <f aca="false">IF(N30="","",IF(G30=1,D30,"de"))</f>
        <v/>
      </c>
      <c r="D30" s="48" t="n">
        <v>6</v>
      </c>
      <c r="E30" s="49" t="s">
        <v>43</v>
      </c>
      <c r="F30" s="49" t="s">
        <v>20</v>
      </c>
      <c r="G30" s="50" t="n">
        <f aca="false">IF(OR(VLOOKUP(E30,cod_cat,3,FALSE())=YEAR(N30),VLOOKUP(E30,cod_cat,4,FALSE())=YEAR(N30)),1,0)</f>
        <v>0</v>
      </c>
      <c r="I30" s="35"/>
      <c r="J30" s="36"/>
      <c r="K30" s="51" t="str">
        <f aca="false">IF(N30="","",IF(G30=1,A30&amp;" "&amp;B30&amp;" "&amp;C30,"Naissance"))</f>
        <v/>
      </c>
      <c r="L30" s="52"/>
      <c r="M30" s="53"/>
      <c r="N30" s="54"/>
      <c r="O30" s="55" t="str">
        <f aca="false">IF(L30="","",F30)</f>
        <v/>
      </c>
      <c r="P30" s="55" t="str">
        <f aca="false">IF(B30&lt;&gt;$M$5,"",VLOOKUP(A30,cod_cat,2,FALSE()))</f>
        <v/>
      </c>
      <c r="Q30" s="56" t="str">
        <f aca="false">IF(B30&lt;&gt;$M$5,"",$M$4)</f>
        <v/>
      </c>
      <c r="R30" s="57" t="str">
        <f aca="false">IF(B30&lt;&gt;$M$5,"",$R$2)</f>
        <v/>
      </c>
      <c r="S30" s="53"/>
    </row>
    <row r="31" customFormat="false" ht="15.75" hidden="true" customHeight="true" outlineLevel="0" collapsed="false">
      <c r="A31" s="45" t="str">
        <f aca="false">IF(N31="","",IF(G31=1,E31,"Erreur"))</f>
        <v/>
      </c>
      <c r="B31" s="46" t="str">
        <f aca="false">IF(N31="","",IF(G31=1,$M$5,"date"))</f>
        <v/>
      </c>
      <c r="C31" s="47" t="str">
        <f aca="false">IF(N31="","",IF(G31=1,D31,"de"))</f>
        <v/>
      </c>
      <c r="D31" s="48" t="n">
        <v>7</v>
      </c>
      <c r="E31" s="49" t="s">
        <v>43</v>
      </c>
      <c r="F31" s="49" t="s">
        <v>20</v>
      </c>
      <c r="G31" s="50" t="n">
        <f aca="false">IF(OR(VLOOKUP(E31,cod_cat,3,FALSE())=YEAR(N31),VLOOKUP(E31,cod_cat,4,FALSE())=YEAR(N31)),1,0)</f>
        <v>0</v>
      </c>
      <c r="I31" s="35"/>
      <c r="J31" s="36"/>
      <c r="K31" s="66" t="s">
        <v>57</v>
      </c>
      <c r="L31" s="67"/>
      <c r="M31" s="68"/>
      <c r="N31" s="69"/>
      <c r="O31" s="70" t="str">
        <f aca="false">IF(L31="","",F31)</f>
        <v/>
      </c>
      <c r="P31" s="70" t="str">
        <f aca="false">IF(B31&lt;&gt;$M$5,"",VLOOKUP(A31,cod_cat,2,FALSE()))</f>
        <v/>
      </c>
      <c r="Q31" s="71" t="str">
        <f aca="false">IF(B31&lt;&gt;$M$5,"",$M$4)</f>
        <v/>
      </c>
      <c r="R31" s="72" t="str">
        <f aca="false">IF(B31&lt;&gt;$M$5,"",$R$2)</f>
        <v/>
      </c>
      <c r="S31" s="68"/>
    </row>
    <row r="32" customFormat="false" ht="15.75" hidden="true" customHeight="true" outlineLevel="0" collapsed="false">
      <c r="A32" s="73" t="str">
        <f aca="false">IF(N32="","",IF(G32=1,E32,"Erreur"))</f>
        <v/>
      </c>
      <c r="B32" s="74" t="str">
        <f aca="false">IF(N32="","",IF(G32=1,$M$5,"date"))</f>
        <v/>
      </c>
      <c r="C32" s="75" t="str">
        <f aca="false">IF(N32="","",IF(G32=1,D32,"de"))</f>
        <v/>
      </c>
      <c r="D32" s="76" t="n">
        <v>8</v>
      </c>
      <c r="E32" s="77" t="s">
        <v>43</v>
      </c>
      <c r="F32" s="77" t="s">
        <v>20</v>
      </c>
      <c r="G32" s="78" t="n">
        <f aca="false">IF(OR(VLOOKUP(E32,cod_cat,3,FALSE())=YEAR(N32),VLOOKUP(E32,cod_cat,4,FALSE())=YEAR(N32)),1,0)</f>
        <v>0</v>
      </c>
      <c r="I32" s="35"/>
      <c r="J32" s="36"/>
      <c r="K32" s="79" t="s">
        <v>57</v>
      </c>
      <c r="L32" s="80"/>
      <c r="M32" s="81"/>
      <c r="N32" s="82"/>
      <c r="O32" s="83" t="str">
        <f aca="false">IF(L32="","",F32)</f>
        <v/>
      </c>
      <c r="P32" s="83" t="str">
        <f aca="false">IF(B32&lt;&gt;$M$5,"",VLOOKUP(A32,cod_cat,2,FALSE()))</f>
        <v/>
      </c>
      <c r="Q32" s="84" t="str">
        <f aca="false">IF(B32&lt;&gt;$M$5,"",$M$4)</f>
        <v/>
      </c>
      <c r="R32" s="85" t="str">
        <f aca="false">IF(B32&lt;&gt;$M$5,"",$R$2)</f>
        <v/>
      </c>
      <c r="S32" s="81"/>
    </row>
    <row r="33" customFormat="false" ht="15.75" hidden="false" customHeight="true" outlineLevel="0" collapsed="false">
      <c r="A33" s="29" t="str">
        <f aca="false">IF(N33="","",IF(G33=1,E33,"Erreur"))</f>
        <v/>
      </c>
      <c r="B33" s="30" t="str">
        <f aca="false">IF(N33="","",IF(G33=1,$M$5,"date"))</f>
        <v/>
      </c>
      <c r="C33" s="31" t="str">
        <f aca="false">IF(N33="","",IF(G33=1,D33,"de"))</f>
        <v/>
      </c>
      <c r="D33" s="48" t="n">
        <v>1</v>
      </c>
      <c r="E33" s="87" t="s">
        <v>44</v>
      </c>
      <c r="F33" s="87" t="s">
        <v>58</v>
      </c>
      <c r="G33" s="88" t="n">
        <f aca="false">IF(OR(VLOOKUP(E33,cod_cat,3,FALSE())=YEAR(N33),VLOOKUP(E33,cod_cat,4,FALSE())=YEAR(N33)),1,0)</f>
        <v>0</v>
      </c>
      <c r="I33" s="35"/>
      <c r="J33" s="89" t="s">
        <v>65</v>
      </c>
      <c r="K33" s="90" t="str">
        <f aca="false">IF(N33="","",IF(G33=1,A33&amp;" "&amp;B33&amp;" "&amp;C33,"Naissance"))</f>
        <v/>
      </c>
      <c r="L33" s="38"/>
      <c r="M33" s="39"/>
      <c r="N33" s="40"/>
      <c r="O33" s="41" t="str">
        <f aca="false">IF(L33="","",F33)</f>
        <v/>
      </c>
      <c r="P33" s="41" t="str">
        <f aca="false">IF(B33&lt;&gt;$M$5,"",VLOOKUP(A33,cod_cat,2,FALSE()))</f>
        <v/>
      </c>
      <c r="Q33" s="42" t="str">
        <f aca="false">IF(B33&lt;&gt;$M$5,"",$M$4)</f>
        <v/>
      </c>
      <c r="R33" s="43" t="str">
        <f aca="false">IF(B33&lt;&gt;$M$5,"",$R$2)</f>
        <v/>
      </c>
      <c r="S33" s="39"/>
    </row>
    <row r="34" customFormat="false" ht="15.75" hidden="false" customHeight="true" outlineLevel="0" collapsed="false">
      <c r="A34" s="45" t="str">
        <f aca="false">IF(N34="","",IF(G34=1,E34,"Erreur"))</f>
        <v/>
      </c>
      <c r="B34" s="46" t="str">
        <f aca="false">IF(N34="","",IF(G34=1,$M$5,"date"))</f>
        <v/>
      </c>
      <c r="C34" s="47" t="str">
        <f aca="false">IF(N34="","",IF(G34=1,D34,"de"))</f>
        <v/>
      </c>
      <c r="D34" s="48" t="n">
        <v>2</v>
      </c>
      <c r="E34" s="87" t="s">
        <v>44</v>
      </c>
      <c r="F34" s="87" t="s">
        <v>58</v>
      </c>
      <c r="G34" s="50" t="n">
        <f aca="false">IF(OR(VLOOKUP(E34,cod_cat,3,FALSE())=YEAR(N34),VLOOKUP(E34,cod_cat,4,FALSE())=YEAR(N34)),1,0)</f>
        <v>0</v>
      </c>
      <c r="I34" s="35"/>
      <c r="J34" s="89"/>
      <c r="K34" s="51" t="str">
        <f aca="false">IF(N34="","",IF(G34=1,A34&amp;" "&amp;B34&amp;" "&amp;C34,"Naissance"))</f>
        <v/>
      </c>
      <c r="L34" s="52"/>
      <c r="M34" s="53"/>
      <c r="N34" s="54"/>
      <c r="O34" s="55" t="str">
        <f aca="false">IF(L34="","",F34)</f>
        <v/>
      </c>
      <c r="P34" s="55" t="str">
        <f aca="false">IF(B34&lt;&gt;$M$5,"",VLOOKUP(A34,cod_cat,2,FALSE()))</f>
        <v/>
      </c>
      <c r="Q34" s="56" t="str">
        <f aca="false">IF(B34&lt;&gt;$M$5,"",$M$4)</f>
        <v/>
      </c>
      <c r="R34" s="57" t="str">
        <f aca="false">IF(B34&lt;&gt;$M$5,"",$R$2)</f>
        <v/>
      </c>
      <c r="S34" s="53"/>
    </row>
    <row r="35" customFormat="false" ht="15.75" hidden="false" customHeight="true" outlineLevel="0" collapsed="false">
      <c r="A35" s="45" t="str">
        <f aca="false">IF(N35="","",IF(G35=1,E35,"Erreur"))</f>
        <v/>
      </c>
      <c r="B35" s="46" t="str">
        <f aca="false">IF(N35="","",IF(G35=1,$M$5,"date"))</f>
        <v/>
      </c>
      <c r="C35" s="47" t="str">
        <f aca="false">IF(N35="","",IF(G35=1,D35,"de"))</f>
        <v/>
      </c>
      <c r="D35" s="48" t="n">
        <v>3</v>
      </c>
      <c r="E35" s="87" t="s">
        <v>44</v>
      </c>
      <c r="F35" s="87" t="s">
        <v>58</v>
      </c>
      <c r="G35" s="50" t="n">
        <f aca="false">IF(OR(VLOOKUP(E35,cod_cat,3,FALSE())=YEAR(N35),VLOOKUP(E35,cod_cat,4,FALSE())=YEAR(N35)),1,0)</f>
        <v>0</v>
      </c>
      <c r="I35" s="35"/>
      <c r="J35" s="89"/>
      <c r="K35" s="51" t="str">
        <f aca="false">IF(N35="","",IF(G35=1,A35&amp;" "&amp;B35&amp;" "&amp;C35,"Naissance"))</f>
        <v/>
      </c>
      <c r="L35" s="52"/>
      <c r="M35" s="53"/>
      <c r="N35" s="54"/>
      <c r="O35" s="55" t="str">
        <f aca="false">IF(L35="","",F35)</f>
        <v/>
      </c>
      <c r="P35" s="55" t="str">
        <f aca="false">IF(B35&lt;&gt;$M$5,"",VLOOKUP(A35,cod_cat,2,FALSE()))</f>
        <v/>
      </c>
      <c r="Q35" s="56" t="str">
        <f aca="false">IF(B35&lt;&gt;$M$5,"",$M$4)</f>
        <v/>
      </c>
      <c r="R35" s="57" t="str">
        <f aca="false">IF(B35&lt;&gt;$M$5,"",$R$2)</f>
        <v/>
      </c>
      <c r="S35" s="53"/>
    </row>
    <row r="36" customFormat="false" ht="15.75" hidden="false" customHeight="true" outlineLevel="0" collapsed="false">
      <c r="A36" s="45" t="str">
        <f aca="false">IF(N36="","",IF(G36=1,E36,"Erreur"))</f>
        <v/>
      </c>
      <c r="B36" s="46" t="str">
        <f aca="false">IF(N36="","",IF(G36=1,$M$5,"date"))</f>
        <v/>
      </c>
      <c r="C36" s="47" t="str">
        <f aca="false">IF(N36="","",IF(G36=1,D36,"de"))</f>
        <v/>
      </c>
      <c r="D36" s="48" t="n">
        <v>4</v>
      </c>
      <c r="E36" s="87" t="s">
        <v>44</v>
      </c>
      <c r="F36" s="87" t="s">
        <v>58</v>
      </c>
      <c r="G36" s="50" t="n">
        <f aca="false">IF(OR(VLOOKUP(E36,cod_cat,3,FALSE())=YEAR(N36),VLOOKUP(E36,cod_cat,4,FALSE())=YEAR(N36)),1,0)</f>
        <v>0</v>
      </c>
      <c r="I36" s="35"/>
      <c r="J36" s="89"/>
      <c r="K36" s="51" t="str">
        <f aca="false">IF(N36="","",IF(G36=1,A36&amp;" "&amp;B36&amp;" "&amp;C36,"Naissance"))</f>
        <v/>
      </c>
      <c r="L36" s="52"/>
      <c r="M36" s="53"/>
      <c r="N36" s="54"/>
      <c r="O36" s="55" t="str">
        <f aca="false">IF(L36="","",F36)</f>
        <v/>
      </c>
      <c r="P36" s="55" t="str">
        <f aca="false">IF(B36&lt;&gt;$M$5,"",VLOOKUP(A36,cod_cat,2,FALSE()))</f>
        <v/>
      </c>
      <c r="Q36" s="56" t="str">
        <f aca="false">IF(B36&lt;&gt;$M$5,"",$M$4)</f>
        <v/>
      </c>
      <c r="R36" s="57" t="str">
        <f aca="false">IF(B36&lt;&gt;$M$5,"",$R$2)</f>
        <v/>
      </c>
      <c r="S36" s="53"/>
    </row>
    <row r="37" customFormat="false" ht="15.75" hidden="false" customHeight="true" outlineLevel="0" collapsed="false">
      <c r="A37" s="45" t="str">
        <f aca="false">IF(N37="","",IF(G37=1,E37,"Erreur"))</f>
        <v/>
      </c>
      <c r="B37" s="46" t="str">
        <f aca="false">IF(N37="","",IF(G37=1,$M$5,"date"))</f>
        <v/>
      </c>
      <c r="C37" s="47" t="str">
        <f aca="false">IF(N37="","",IF(G37=1,D37,"de"))</f>
        <v/>
      </c>
      <c r="D37" s="48" t="n">
        <v>5</v>
      </c>
      <c r="E37" s="87" t="s">
        <v>44</v>
      </c>
      <c r="F37" s="87" t="s">
        <v>58</v>
      </c>
      <c r="G37" s="50" t="n">
        <f aca="false">IF(OR(VLOOKUP(E37,cod_cat,3,FALSE())=YEAR(N37),VLOOKUP(E37,cod_cat,4,FALSE())=YEAR(N37)),1,0)</f>
        <v>0</v>
      </c>
      <c r="I37" s="35"/>
      <c r="J37" s="89"/>
      <c r="K37" s="51" t="str">
        <f aca="false">IF(N37="","",IF(G37=1,A37&amp;" "&amp;B37&amp;" "&amp;C37,"Naissance"))</f>
        <v/>
      </c>
      <c r="L37" s="52"/>
      <c r="M37" s="53"/>
      <c r="N37" s="54"/>
      <c r="O37" s="55" t="str">
        <f aca="false">IF(L37="","",F37)</f>
        <v/>
      </c>
      <c r="P37" s="55" t="str">
        <f aca="false">IF(B37&lt;&gt;$M$5,"",VLOOKUP(A37,cod_cat,2,FALSE()))</f>
        <v/>
      </c>
      <c r="Q37" s="56" t="str">
        <f aca="false">IF(B37&lt;&gt;$M$5,"",$M$4)</f>
        <v/>
      </c>
      <c r="R37" s="57" t="str">
        <f aca="false">IF(B37&lt;&gt;$M$5,"",$R$2)</f>
        <v/>
      </c>
      <c r="S37" s="53"/>
    </row>
    <row r="38" customFormat="false" ht="15.75" hidden="false" customHeight="true" outlineLevel="0" collapsed="false">
      <c r="A38" s="45" t="str">
        <f aca="false">IF(N38="","",IF(G38=1,E38,"Erreur"))</f>
        <v/>
      </c>
      <c r="B38" s="46" t="str">
        <f aca="false">IF(N38="","",IF(G38=1,$M$5,"date"))</f>
        <v/>
      </c>
      <c r="C38" s="47" t="str">
        <f aca="false">IF(N38="","",IF(G38=1,D38,"de"))</f>
        <v/>
      </c>
      <c r="D38" s="48" t="n">
        <v>6</v>
      </c>
      <c r="E38" s="87" t="s">
        <v>44</v>
      </c>
      <c r="F38" s="87" t="s">
        <v>58</v>
      </c>
      <c r="G38" s="50" t="n">
        <f aca="false">IF(OR(VLOOKUP(E38,cod_cat,3,FALSE())=YEAR(N38),VLOOKUP(E38,cod_cat,4,FALSE())=YEAR(N38)),1,0)</f>
        <v>0</v>
      </c>
      <c r="I38" s="35"/>
      <c r="J38" s="89"/>
      <c r="K38" s="51" t="str">
        <f aca="false">IF(N38="","",IF(G38=1,A38&amp;" "&amp;B38&amp;" "&amp;C38,"Naissance"))</f>
        <v/>
      </c>
      <c r="L38" s="52"/>
      <c r="M38" s="53"/>
      <c r="N38" s="54"/>
      <c r="O38" s="55" t="str">
        <f aca="false">IF(L38="","",F38)</f>
        <v/>
      </c>
      <c r="P38" s="55" t="str">
        <f aca="false">IF(B38&lt;&gt;$M$5,"",VLOOKUP(A38,cod_cat,2,FALSE()))</f>
        <v/>
      </c>
      <c r="Q38" s="56" t="str">
        <f aca="false">IF(B38&lt;&gt;$M$5,"",$M$4)</f>
        <v/>
      </c>
      <c r="R38" s="57" t="str">
        <f aca="false">IF(B38&lt;&gt;$M$5,"",$R$2)</f>
        <v/>
      </c>
      <c r="S38" s="53"/>
    </row>
    <row r="39" customFormat="false" ht="15.75" hidden="true" customHeight="true" outlineLevel="0" collapsed="false">
      <c r="A39" s="45" t="str">
        <f aca="false">IF(N39="","",IF(G39=1,E39,"Erreur"))</f>
        <v/>
      </c>
      <c r="B39" s="46" t="str">
        <f aca="false">IF(N39="","",IF(G39=1,$M$5,"date"))</f>
        <v/>
      </c>
      <c r="C39" s="47" t="str">
        <f aca="false">IF(N39="","",IF(G39=1,D39,"de"))</f>
        <v/>
      </c>
      <c r="D39" s="48" t="n">
        <v>7</v>
      </c>
      <c r="E39" s="87" t="s">
        <v>44</v>
      </c>
      <c r="F39" s="87" t="s">
        <v>58</v>
      </c>
      <c r="G39" s="50" t="n">
        <f aca="false">IF(OR(VLOOKUP(E39,cod_cat,3,FALSE())=YEAR(N39),VLOOKUP(E39,cod_cat,4,FALSE())=YEAR(N39)),1,0)</f>
        <v>0</v>
      </c>
      <c r="I39" s="35"/>
      <c r="J39" s="89"/>
      <c r="K39" s="66" t="s">
        <v>57</v>
      </c>
      <c r="L39" s="67"/>
      <c r="M39" s="68"/>
      <c r="N39" s="69"/>
      <c r="O39" s="70" t="str">
        <f aca="false">IF(L39="","",F39)</f>
        <v/>
      </c>
      <c r="P39" s="70" t="str">
        <f aca="false">IF(B39&lt;&gt;$M$5,"",VLOOKUP(A39,cod_cat,2,FALSE()))</f>
        <v/>
      </c>
      <c r="Q39" s="71" t="str">
        <f aca="false">IF(B39&lt;&gt;$M$5,"",$M$4)</f>
        <v/>
      </c>
      <c r="R39" s="72" t="str">
        <f aca="false">IF(B39&lt;&gt;$M$5,"",$R$2)</f>
        <v/>
      </c>
      <c r="S39" s="68"/>
    </row>
    <row r="40" customFormat="false" ht="15.75" hidden="true" customHeight="true" outlineLevel="0" collapsed="false">
      <c r="A40" s="73" t="str">
        <f aca="false">IF(N40="","",IF(G40=1,E40,"Erreur"))</f>
        <v/>
      </c>
      <c r="B40" s="74" t="str">
        <f aca="false">IF(N40="","",IF(G40=1,$M$5,"date"))</f>
        <v/>
      </c>
      <c r="C40" s="75" t="str">
        <f aca="false">IF(N40="","",IF(G40=1,D40,"de"))</f>
        <v/>
      </c>
      <c r="D40" s="48" t="n">
        <v>8</v>
      </c>
      <c r="E40" s="87" t="s">
        <v>44</v>
      </c>
      <c r="F40" s="87" t="s">
        <v>58</v>
      </c>
      <c r="G40" s="92" t="n">
        <f aca="false">IF(OR(VLOOKUP(E40,cod_cat,3,FALSE())=YEAR(N40),VLOOKUP(E40,cod_cat,4,FALSE())=YEAR(N40)),1,0)</f>
        <v>0</v>
      </c>
      <c r="I40" s="35"/>
      <c r="J40" s="89"/>
      <c r="K40" s="79" t="s">
        <v>57</v>
      </c>
      <c r="L40" s="80"/>
      <c r="M40" s="81"/>
      <c r="N40" s="82"/>
      <c r="O40" s="83" t="str">
        <f aca="false">IF(L40="","",F40)</f>
        <v/>
      </c>
      <c r="P40" s="83" t="str">
        <f aca="false">IF(B40&lt;&gt;$M$5,"",VLOOKUP(A40,cod_cat,2,FALSE()))</f>
        <v/>
      </c>
      <c r="Q40" s="84" t="str">
        <f aca="false">IF(B40&lt;&gt;$M$5,"",$M$4)</f>
        <v/>
      </c>
      <c r="R40" s="85" t="str">
        <f aca="false">IF(B40&lt;&gt;$M$5,"",$R$2)</f>
        <v/>
      </c>
      <c r="S40" s="81"/>
    </row>
    <row r="41" customFormat="false" ht="15.75" hidden="false" customHeight="true" outlineLevel="0" collapsed="false">
      <c r="A41" s="29" t="str">
        <f aca="false">IF(N41="","",IF(G41=1,E41,"Erreur"))</f>
        <v/>
      </c>
      <c r="B41" s="30" t="str">
        <f aca="false">IF(N41="","",IF(G41=1,$M$5,"date"))</f>
        <v/>
      </c>
      <c r="C41" s="31" t="str">
        <f aca="false">IF(N41="","",IF(G41=1,D41,"de"))</f>
        <v/>
      </c>
      <c r="D41" s="32" t="n">
        <v>1</v>
      </c>
      <c r="E41" s="33" t="s">
        <v>45</v>
      </c>
      <c r="F41" s="33" t="s">
        <v>20</v>
      </c>
      <c r="G41" s="34" t="n">
        <f aca="false">IF(OR(VLOOKUP(E41,cod_cat,3,FALSE())=YEAR(N41),VLOOKUP(E41,cod_cat,4,FALSE())=YEAR(N41)),1,0)</f>
        <v>0</v>
      </c>
      <c r="I41" s="35" t="n">
        <f aca="false">IFERROR(VLOOKUP(E41,cod_cat,3,FALSE()),"-")</f>
        <v>2015</v>
      </c>
      <c r="J41" s="36" t="s">
        <v>66</v>
      </c>
      <c r="K41" s="90" t="str">
        <f aca="false">IF(N41="","",IF(G41=1,A41&amp;" "&amp;B41&amp;" "&amp;C41,"Naissance"))</f>
        <v/>
      </c>
      <c r="L41" s="38"/>
      <c r="M41" s="39"/>
      <c r="N41" s="40"/>
      <c r="O41" s="41" t="str">
        <f aca="false">IF(L41="","",F41)</f>
        <v/>
      </c>
      <c r="P41" s="41" t="str">
        <f aca="false">IF(B41&lt;&gt;$M$5,"",VLOOKUP(A41,cod_cat,2,FALSE()))</f>
        <v/>
      </c>
      <c r="Q41" s="42" t="str">
        <f aca="false">IF(B41&lt;&gt;$M$5,"",$M$4)</f>
        <v/>
      </c>
      <c r="R41" s="43" t="str">
        <f aca="false">IF(B41&lt;&gt;$M$5,"",$R$2)</f>
        <v/>
      </c>
      <c r="S41" s="39"/>
    </row>
    <row r="42" customFormat="false" ht="15.75" hidden="false" customHeight="true" outlineLevel="0" collapsed="false">
      <c r="A42" s="45" t="str">
        <f aca="false">IF(N42="","",IF(G42=1,E42,"Erreur"))</f>
        <v/>
      </c>
      <c r="B42" s="46" t="str">
        <f aca="false">IF(N42="","",IF(G42=1,$M$5,"date"))</f>
        <v/>
      </c>
      <c r="C42" s="47" t="str">
        <f aca="false">IF(N42="","",IF(G42=1,D42,"de"))</f>
        <v/>
      </c>
      <c r="D42" s="48" t="n">
        <v>2</v>
      </c>
      <c r="E42" s="49" t="s">
        <v>45</v>
      </c>
      <c r="F42" s="49" t="s">
        <v>20</v>
      </c>
      <c r="G42" s="50" t="n">
        <f aca="false">IF(OR(VLOOKUP(E42,cod_cat,3,FALSE())=YEAR(N42),VLOOKUP(E42,cod_cat,4,FALSE())=YEAR(N42)),1,0)</f>
        <v>0</v>
      </c>
      <c r="I42" s="35"/>
      <c r="J42" s="36"/>
      <c r="K42" s="51" t="str">
        <f aca="false">IF(N42="","",IF(G42=1,A42&amp;" "&amp;B42&amp;" "&amp;C42,"Naissance"))</f>
        <v/>
      </c>
      <c r="L42" s="52"/>
      <c r="M42" s="53"/>
      <c r="N42" s="54"/>
      <c r="O42" s="55" t="str">
        <f aca="false">IF(L42="","",F42)</f>
        <v/>
      </c>
      <c r="P42" s="55" t="str">
        <f aca="false">IF(B42&lt;&gt;$M$5,"",VLOOKUP(A42,cod_cat,2,FALSE()))</f>
        <v/>
      </c>
      <c r="Q42" s="56" t="str">
        <f aca="false">IF(B42&lt;&gt;$M$5,"",$M$4)</f>
        <v/>
      </c>
      <c r="R42" s="57" t="str">
        <f aca="false">IF(B42&lt;&gt;$M$5,"",$R$2)</f>
        <v/>
      </c>
      <c r="S42" s="53"/>
    </row>
    <row r="43" customFormat="false" ht="15.75" hidden="false" customHeight="true" outlineLevel="0" collapsed="false">
      <c r="A43" s="45" t="str">
        <f aca="false">IF(N43="","",IF(G43=1,E43,"Erreur"))</f>
        <v/>
      </c>
      <c r="B43" s="46" t="str">
        <f aca="false">IF(N43="","",IF(G43=1,$M$5,"date"))</f>
        <v/>
      </c>
      <c r="C43" s="47" t="str">
        <f aca="false">IF(N43="","",IF(G43=1,D43,"de"))</f>
        <v/>
      </c>
      <c r="D43" s="48" t="n">
        <v>3</v>
      </c>
      <c r="E43" s="49" t="s">
        <v>45</v>
      </c>
      <c r="F43" s="49" t="s">
        <v>20</v>
      </c>
      <c r="G43" s="50" t="n">
        <f aca="false">IF(OR(VLOOKUP(E43,cod_cat,3,FALSE())=YEAR(N43),VLOOKUP(E43,cod_cat,4,FALSE())=YEAR(N43)),1,0)</f>
        <v>0</v>
      </c>
      <c r="I43" s="35"/>
      <c r="J43" s="36"/>
      <c r="K43" s="51" t="str">
        <f aca="false">IF(N43="","",IF(G43=1,A43&amp;" "&amp;B43&amp;" "&amp;C43,"Naissance"))</f>
        <v/>
      </c>
      <c r="L43" s="52"/>
      <c r="M43" s="53"/>
      <c r="N43" s="54"/>
      <c r="O43" s="55" t="str">
        <f aca="false">IF(L43="","",F43)</f>
        <v/>
      </c>
      <c r="P43" s="55" t="str">
        <f aca="false">IF(B43&lt;&gt;$M$5,"",VLOOKUP(A43,cod_cat,2,FALSE()))</f>
        <v/>
      </c>
      <c r="Q43" s="56" t="str">
        <f aca="false">IF(B43&lt;&gt;$M$5,"",$M$4)</f>
        <v/>
      </c>
      <c r="R43" s="57" t="str">
        <f aca="false">IF(B43&lt;&gt;$M$5,"",$R$2)</f>
        <v/>
      </c>
      <c r="S43" s="53"/>
    </row>
    <row r="44" customFormat="false" ht="15.75" hidden="false" customHeight="true" outlineLevel="0" collapsed="false">
      <c r="A44" s="45" t="str">
        <f aca="false">IF(N44="","",IF(G44=1,E44,"Erreur"))</f>
        <v/>
      </c>
      <c r="B44" s="46" t="str">
        <f aca="false">IF(N44="","",IF(G44=1,$M$5,"date"))</f>
        <v/>
      </c>
      <c r="C44" s="47" t="str">
        <f aca="false">IF(N44="","",IF(G44=1,D44,"de"))</f>
        <v/>
      </c>
      <c r="D44" s="48" t="n">
        <v>4</v>
      </c>
      <c r="E44" s="49" t="s">
        <v>45</v>
      </c>
      <c r="F44" s="49" t="s">
        <v>20</v>
      </c>
      <c r="G44" s="50" t="n">
        <f aca="false">IF(OR(VLOOKUP(E44,cod_cat,3,FALSE())=YEAR(N44),VLOOKUP(E44,cod_cat,4,FALSE())=YEAR(N44)),1,0)</f>
        <v>0</v>
      </c>
      <c r="I44" s="35"/>
      <c r="J44" s="36"/>
      <c r="K44" s="51" t="str">
        <f aca="false">IF(N44="","",IF(G44=1,A44&amp;" "&amp;B44&amp;" "&amp;C44,"Naissance"))</f>
        <v/>
      </c>
      <c r="L44" s="52"/>
      <c r="M44" s="53"/>
      <c r="N44" s="54"/>
      <c r="O44" s="55" t="str">
        <f aca="false">IF(L44="","",F44)</f>
        <v/>
      </c>
      <c r="P44" s="55" t="str">
        <f aca="false">IF(B44&lt;&gt;$M$5,"",VLOOKUP(A44,cod_cat,2,FALSE()))</f>
        <v/>
      </c>
      <c r="Q44" s="56" t="str">
        <f aca="false">IF(B44&lt;&gt;$M$5,"",$M$4)</f>
        <v/>
      </c>
      <c r="R44" s="57" t="str">
        <f aca="false">IF(B44&lt;&gt;$M$5,"",$R$2)</f>
        <v/>
      </c>
      <c r="S44" s="53"/>
    </row>
    <row r="45" customFormat="false" ht="15.75" hidden="false" customHeight="true" outlineLevel="0" collapsed="false">
      <c r="A45" s="45" t="str">
        <f aca="false">IF(N45="","",IF(G45=1,E45,"Erreur"))</f>
        <v/>
      </c>
      <c r="B45" s="46" t="str">
        <f aca="false">IF(N45="","",IF(G45=1,$M$5,"date"))</f>
        <v/>
      </c>
      <c r="C45" s="47" t="str">
        <f aca="false">IF(N45="","",IF(G45=1,D45,"de"))</f>
        <v/>
      </c>
      <c r="D45" s="48" t="n">
        <v>5</v>
      </c>
      <c r="E45" s="49" t="s">
        <v>45</v>
      </c>
      <c r="F45" s="49" t="s">
        <v>20</v>
      </c>
      <c r="G45" s="50" t="n">
        <f aca="false">IF(OR(VLOOKUP(E45,cod_cat,3,FALSE())=YEAR(N45),VLOOKUP(E45,cod_cat,4,FALSE())=YEAR(N45)),1,0)</f>
        <v>0</v>
      </c>
      <c r="I45" s="35"/>
      <c r="J45" s="36"/>
      <c r="K45" s="51" t="str">
        <f aca="false">IF(N45="","",IF(G45=1,A45&amp;" "&amp;B45&amp;" "&amp;C45,"Naissance"))</f>
        <v/>
      </c>
      <c r="L45" s="52"/>
      <c r="M45" s="53"/>
      <c r="N45" s="54"/>
      <c r="O45" s="55" t="str">
        <f aca="false">IF(L45="","",F45)</f>
        <v/>
      </c>
      <c r="P45" s="55" t="str">
        <f aca="false">IF(B45&lt;&gt;$M$5,"",VLOOKUP(A45,cod_cat,2,FALSE()))</f>
        <v/>
      </c>
      <c r="Q45" s="56" t="str">
        <f aca="false">IF(B45&lt;&gt;$M$5,"",$M$4)</f>
        <v/>
      </c>
      <c r="R45" s="57" t="str">
        <f aca="false">IF(B45&lt;&gt;$M$5,"",$R$2)</f>
        <v/>
      </c>
      <c r="S45" s="53"/>
    </row>
    <row r="46" customFormat="false" ht="15.75" hidden="false" customHeight="true" outlineLevel="0" collapsed="false">
      <c r="A46" s="45" t="str">
        <f aca="false">IF(N46="","",IF(G46=1,E46,"Erreur"))</f>
        <v/>
      </c>
      <c r="B46" s="46" t="str">
        <f aca="false">IF(N46="","",IF(G46=1,$M$5,"date"))</f>
        <v/>
      </c>
      <c r="C46" s="47" t="str">
        <f aca="false">IF(N46="","",IF(G46=1,D46,"de"))</f>
        <v/>
      </c>
      <c r="D46" s="48" t="n">
        <v>6</v>
      </c>
      <c r="E46" s="49" t="s">
        <v>45</v>
      </c>
      <c r="F46" s="49" t="s">
        <v>20</v>
      </c>
      <c r="G46" s="50" t="n">
        <f aca="false">IF(OR(VLOOKUP(E46,cod_cat,3,FALSE())=YEAR(N46),VLOOKUP(E46,cod_cat,4,FALSE())=YEAR(N46)),1,0)</f>
        <v>0</v>
      </c>
      <c r="I46" s="35"/>
      <c r="J46" s="36"/>
      <c r="K46" s="51" t="str">
        <f aca="false">IF(N46="","",IF(G46=1,A46&amp;" "&amp;B46&amp;" "&amp;C46,"Naissance"))</f>
        <v/>
      </c>
      <c r="L46" s="52"/>
      <c r="M46" s="53"/>
      <c r="N46" s="54"/>
      <c r="O46" s="55" t="str">
        <f aca="false">IF(L46="","",F46)</f>
        <v/>
      </c>
      <c r="P46" s="55" t="str">
        <f aca="false">IF(B46&lt;&gt;$M$5,"",VLOOKUP(A46,cod_cat,2,FALSE()))</f>
        <v/>
      </c>
      <c r="Q46" s="56" t="str">
        <f aca="false">IF(B46&lt;&gt;$M$5,"",$M$4)</f>
        <v/>
      </c>
      <c r="R46" s="57" t="str">
        <f aca="false">IF(B46&lt;&gt;$M$5,"",$R$2)</f>
        <v/>
      </c>
      <c r="S46" s="53"/>
    </row>
    <row r="47" customFormat="false" ht="15.75" hidden="false" customHeight="true" outlineLevel="0" collapsed="false">
      <c r="A47" s="45" t="str">
        <f aca="false">IF(N47="","",IF(G47=1,E47,"Erreur"))</f>
        <v/>
      </c>
      <c r="B47" s="46" t="str">
        <f aca="false">IF(N47="","",IF(G47=1,$M$5,"date"))</f>
        <v/>
      </c>
      <c r="C47" s="47" t="str">
        <f aca="false">IF(N47="","",IF(G47=1,D47,"de"))</f>
        <v/>
      </c>
      <c r="D47" s="48" t="n">
        <v>7</v>
      </c>
      <c r="E47" s="49" t="s">
        <v>45</v>
      </c>
      <c r="F47" s="49" t="s">
        <v>20</v>
      </c>
      <c r="G47" s="50" t="n">
        <f aca="false">IF(OR(VLOOKUP(E47,cod_cat,3,FALSE())=YEAR(N47),VLOOKUP(E47,cod_cat,4,FALSE())=YEAR(N47)),1,0)</f>
        <v>0</v>
      </c>
      <c r="I47" s="35"/>
      <c r="J47" s="36"/>
      <c r="K47" s="51" t="str">
        <f aca="false">IF(N47="","",IF(G47=1,A47&amp;" "&amp;B47&amp;" "&amp;C47,"Naissance"))</f>
        <v/>
      </c>
      <c r="L47" s="52"/>
      <c r="M47" s="53"/>
      <c r="N47" s="54"/>
      <c r="O47" s="55" t="str">
        <f aca="false">IF(L47="","",F47)</f>
        <v/>
      </c>
      <c r="P47" s="55" t="str">
        <f aca="false">IF(B47&lt;&gt;$M$5,"",VLOOKUP(A47,cod_cat,2,FALSE()))</f>
        <v/>
      </c>
      <c r="Q47" s="56" t="str">
        <f aca="false">IF(B47&lt;&gt;$M$5,"",$M$4)</f>
        <v/>
      </c>
      <c r="R47" s="57" t="str">
        <f aca="false">IF(B47&lt;&gt;$M$5,"",$R$2)</f>
        <v/>
      </c>
      <c r="S47" s="53"/>
    </row>
    <row r="48" customFormat="false" ht="15.75" hidden="false" customHeight="true" outlineLevel="0" collapsed="false">
      <c r="A48" s="73" t="str">
        <f aca="false">IF(N48="","",IF(G48=1,E48,"Erreur"))</f>
        <v/>
      </c>
      <c r="B48" s="74" t="str">
        <f aca="false">IF(N48="","",IF(G48=1,$M$5,"date"))</f>
        <v/>
      </c>
      <c r="C48" s="75" t="str">
        <f aca="false">IF(N48="","",IF(G48=1,D48,"de"))</f>
        <v/>
      </c>
      <c r="D48" s="76" t="n">
        <v>8</v>
      </c>
      <c r="E48" s="77" t="s">
        <v>45</v>
      </c>
      <c r="F48" s="77" t="s">
        <v>20</v>
      </c>
      <c r="G48" s="78" t="n">
        <f aca="false">IF(OR(VLOOKUP(E48,cod_cat,3,FALSE())=YEAR(N48),VLOOKUP(E48,cod_cat,4,FALSE())=YEAR(N48)),1,0)</f>
        <v>0</v>
      </c>
      <c r="I48" s="35"/>
      <c r="J48" s="36"/>
      <c r="K48" s="93" t="str">
        <f aca="false">IF(N48="","",IF(G48=1,A48&amp;" "&amp;B48&amp;" "&amp;C48,"Naissance"))</f>
        <v/>
      </c>
      <c r="L48" s="94"/>
      <c r="M48" s="95"/>
      <c r="N48" s="96"/>
      <c r="O48" s="97" t="str">
        <f aca="false">IF(L48="","",F48)</f>
        <v/>
      </c>
      <c r="P48" s="97" t="str">
        <f aca="false">IF(B48&lt;&gt;$M$5,"",VLOOKUP(A48,cod_cat,2,FALSE()))</f>
        <v/>
      </c>
      <c r="Q48" s="98" t="str">
        <f aca="false">IF(B48&lt;&gt;$M$5,"",$M$4)</f>
        <v/>
      </c>
      <c r="R48" s="99" t="str">
        <f aca="false">IF(B48&lt;&gt;$M$5,"",$R$2)</f>
        <v/>
      </c>
      <c r="S48" s="95"/>
    </row>
    <row r="49" customFormat="false" ht="15.75" hidden="false" customHeight="true" outlineLevel="0" collapsed="false">
      <c r="A49" s="29" t="str">
        <f aca="false">IF(N49="","",IF(G49=1,E49,"Erreur"))</f>
        <v/>
      </c>
      <c r="B49" s="30" t="str">
        <f aca="false">IF(N49="","",IF(G49=1,$M$5,"date"))</f>
        <v/>
      </c>
      <c r="C49" s="31" t="str">
        <f aca="false">IF(N49="","",IF(G49=1,D49,"de"))</f>
        <v/>
      </c>
      <c r="D49" s="48" t="n">
        <v>1</v>
      </c>
      <c r="E49" s="87" t="s">
        <v>46</v>
      </c>
      <c r="F49" s="87" t="s">
        <v>58</v>
      </c>
      <c r="G49" s="88" t="n">
        <f aca="false">IF(OR(VLOOKUP(E49,cod_cat,3,FALSE())=YEAR(N49),VLOOKUP(E49,cod_cat,4,FALSE())=YEAR(N49)),1,0)</f>
        <v>0</v>
      </c>
      <c r="I49" s="35"/>
      <c r="J49" s="89" t="s">
        <v>67</v>
      </c>
      <c r="K49" s="90" t="str">
        <f aca="false">IF(N49="","",IF(G49=1,A49&amp;" "&amp;B49&amp;" "&amp;C49,"Naissance"))</f>
        <v/>
      </c>
      <c r="L49" s="38"/>
      <c r="M49" s="39"/>
      <c r="N49" s="40"/>
      <c r="O49" s="41" t="str">
        <f aca="false">IF(L49="","",F49)</f>
        <v/>
      </c>
      <c r="P49" s="41" t="str">
        <f aca="false">IF(B49&lt;&gt;$M$5,"",VLOOKUP(A49,cod_cat,2,FALSE()))</f>
        <v/>
      </c>
      <c r="Q49" s="42" t="str">
        <f aca="false">IF(B49&lt;&gt;$M$5,"",$M$4)</f>
        <v/>
      </c>
      <c r="R49" s="43" t="str">
        <f aca="false">IF(B49&lt;&gt;$M$5,"",$R$2)</f>
        <v/>
      </c>
      <c r="S49" s="39"/>
    </row>
    <row r="50" customFormat="false" ht="15.75" hidden="false" customHeight="true" outlineLevel="0" collapsed="false">
      <c r="A50" s="45" t="str">
        <f aca="false">IF(N50="","",IF(G50=1,E50,"Erreur"))</f>
        <v/>
      </c>
      <c r="B50" s="46" t="str">
        <f aca="false">IF(N50="","",IF(G50=1,$M$5,"date"))</f>
        <v/>
      </c>
      <c r="C50" s="47" t="str">
        <f aca="false">IF(N50="","",IF(G50=1,D50,"de"))</f>
        <v/>
      </c>
      <c r="D50" s="48" t="n">
        <v>2</v>
      </c>
      <c r="E50" s="87" t="s">
        <v>46</v>
      </c>
      <c r="F50" s="87" t="s">
        <v>58</v>
      </c>
      <c r="G50" s="50" t="n">
        <f aca="false">IF(OR(VLOOKUP(E50,cod_cat,3,FALSE())=YEAR(N50),VLOOKUP(E50,cod_cat,4,FALSE())=YEAR(N50)),1,0)</f>
        <v>0</v>
      </c>
      <c r="I50" s="35"/>
      <c r="J50" s="89"/>
      <c r="K50" s="51" t="str">
        <f aca="false">IF(N50="","",IF(G50=1,A50&amp;" "&amp;B50&amp;" "&amp;C50,"Naissance"))</f>
        <v/>
      </c>
      <c r="L50" s="52"/>
      <c r="M50" s="53"/>
      <c r="N50" s="54"/>
      <c r="O50" s="55" t="str">
        <f aca="false">IF(L50="","",F50)</f>
        <v/>
      </c>
      <c r="P50" s="55" t="str">
        <f aca="false">IF(B50&lt;&gt;$M$5,"",VLOOKUP(A50,cod_cat,2,FALSE()))</f>
        <v/>
      </c>
      <c r="Q50" s="56" t="str">
        <f aca="false">IF(B50&lt;&gt;$M$5,"",$M$4)</f>
        <v/>
      </c>
      <c r="R50" s="57" t="str">
        <f aca="false">IF(B50&lt;&gt;$M$5,"",$R$2)</f>
        <v/>
      </c>
      <c r="S50" s="53"/>
    </row>
    <row r="51" customFormat="false" ht="15.75" hidden="false" customHeight="true" outlineLevel="0" collapsed="false">
      <c r="A51" s="45" t="str">
        <f aca="false">IF(N51="","",IF(G51=1,E51,"Erreur"))</f>
        <v/>
      </c>
      <c r="B51" s="46" t="str">
        <f aca="false">IF(N51="","",IF(G51=1,$M$5,"date"))</f>
        <v/>
      </c>
      <c r="C51" s="47" t="str">
        <f aca="false">IF(N51="","",IF(G51=1,D51,"de"))</f>
        <v/>
      </c>
      <c r="D51" s="48" t="n">
        <v>3</v>
      </c>
      <c r="E51" s="87" t="s">
        <v>46</v>
      </c>
      <c r="F51" s="87" t="s">
        <v>58</v>
      </c>
      <c r="G51" s="50" t="n">
        <f aca="false">IF(OR(VLOOKUP(E51,cod_cat,3,FALSE())=YEAR(N51),VLOOKUP(E51,cod_cat,4,FALSE())=YEAR(N51)),1,0)</f>
        <v>0</v>
      </c>
      <c r="I51" s="35"/>
      <c r="J51" s="89"/>
      <c r="K51" s="51" t="str">
        <f aca="false">IF(N51="","",IF(G51=1,A51&amp;" "&amp;B51&amp;" "&amp;C51,"Naissance"))</f>
        <v/>
      </c>
      <c r="L51" s="52"/>
      <c r="M51" s="53"/>
      <c r="N51" s="54"/>
      <c r="O51" s="55" t="str">
        <f aca="false">IF(L51="","",F51)</f>
        <v/>
      </c>
      <c r="P51" s="55" t="str">
        <f aca="false">IF(B51&lt;&gt;$M$5,"",VLOOKUP(A51,cod_cat,2,FALSE()))</f>
        <v/>
      </c>
      <c r="Q51" s="56" t="str">
        <f aca="false">IF(B51&lt;&gt;$M$5,"",$M$4)</f>
        <v/>
      </c>
      <c r="R51" s="57" t="str">
        <f aca="false">IF(B51&lt;&gt;$M$5,"",$R$2)</f>
        <v/>
      </c>
      <c r="S51" s="53"/>
    </row>
    <row r="52" customFormat="false" ht="15.75" hidden="false" customHeight="true" outlineLevel="0" collapsed="false">
      <c r="A52" s="45" t="str">
        <f aca="false">IF(N52="","",IF(G52=1,E52,"Erreur"))</f>
        <v/>
      </c>
      <c r="B52" s="46" t="str">
        <f aca="false">IF(N52="","",IF(G52=1,$M$5,"date"))</f>
        <v/>
      </c>
      <c r="C52" s="47" t="str">
        <f aca="false">IF(N52="","",IF(G52=1,D52,"de"))</f>
        <v/>
      </c>
      <c r="D52" s="48" t="n">
        <v>4</v>
      </c>
      <c r="E52" s="87" t="s">
        <v>46</v>
      </c>
      <c r="F52" s="87" t="s">
        <v>58</v>
      </c>
      <c r="G52" s="50" t="n">
        <f aca="false">IF(OR(VLOOKUP(E52,cod_cat,3,FALSE())=YEAR(N52),VLOOKUP(E52,cod_cat,4,FALSE())=YEAR(N52)),1,0)</f>
        <v>0</v>
      </c>
      <c r="I52" s="35"/>
      <c r="J52" s="89"/>
      <c r="K52" s="51" t="str">
        <f aca="false">IF(N52="","",IF(G52=1,A52&amp;" "&amp;B52&amp;" "&amp;C52,"Naissance"))</f>
        <v/>
      </c>
      <c r="L52" s="52"/>
      <c r="M52" s="53"/>
      <c r="N52" s="54"/>
      <c r="O52" s="55" t="str">
        <f aca="false">IF(L52="","",F52)</f>
        <v/>
      </c>
      <c r="P52" s="55" t="str">
        <f aca="false">IF(B52&lt;&gt;$M$5,"",VLOOKUP(A52,cod_cat,2,FALSE()))</f>
        <v/>
      </c>
      <c r="Q52" s="56" t="str">
        <f aca="false">IF(B52&lt;&gt;$M$5,"",$M$4)</f>
        <v/>
      </c>
      <c r="R52" s="57" t="str">
        <f aca="false">IF(B52&lt;&gt;$M$5,"",$R$2)</f>
        <v/>
      </c>
      <c r="S52" s="53"/>
    </row>
    <row r="53" customFormat="false" ht="15.75" hidden="false" customHeight="true" outlineLevel="0" collapsed="false">
      <c r="A53" s="45" t="str">
        <f aca="false">IF(N53="","",IF(G53=1,E53,"Erreur"))</f>
        <v/>
      </c>
      <c r="B53" s="46" t="str">
        <f aca="false">IF(N53="","",IF(G53=1,$M$5,"date"))</f>
        <v/>
      </c>
      <c r="C53" s="47" t="str">
        <f aca="false">IF(N53="","",IF(G53=1,D53,"de"))</f>
        <v/>
      </c>
      <c r="D53" s="48" t="n">
        <v>5</v>
      </c>
      <c r="E53" s="87" t="s">
        <v>46</v>
      </c>
      <c r="F53" s="87" t="s">
        <v>58</v>
      </c>
      <c r="G53" s="50" t="n">
        <f aca="false">IF(OR(VLOOKUP(E53,cod_cat,3,FALSE())=YEAR(N53),VLOOKUP(E53,cod_cat,4,FALSE())=YEAR(N53)),1,0)</f>
        <v>0</v>
      </c>
      <c r="I53" s="35"/>
      <c r="J53" s="89"/>
      <c r="K53" s="51" t="str">
        <f aca="false">IF(N53="","",IF(G53=1,A53&amp;" "&amp;B53&amp;" "&amp;C53,"Naissance"))</f>
        <v/>
      </c>
      <c r="L53" s="52"/>
      <c r="M53" s="53"/>
      <c r="N53" s="54"/>
      <c r="O53" s="55" t="str">
        <f aca="false">IF(L53="","",F53)</f>
        <v/>
      </c>
      <c r="P53" s="55" t="str">
        <f aca="false">IF(B53&lt;&gt;$M$5,"",VLOOKUP(A53,cod_cat,2,FALSE()))</f>
        <v/>
      </c>
      <c r="Q53" s="56" t="str">
        <f aca="false">IF(B53&lt;&gt;$M$5,"",$M$4)</f>
        <v/>
      </c>
      <c r="R53" s="57" t="str">
        <f aca="false">IF(B53&lt;&gt;$M$5,"",$R$2)</f>
        <v/>
      </c>
      <c r="S53" s="53"/>
    </row>
    <row r="54" customFormat="false" ht="15.75" hidden="false" customHeight="true" outlineLevel="0" collapsed="false">
      <c r="A54" s="45" t="str">
        <f aca="false">IF(N54="","",IF(G54=1,E54,"Erreur"))</f>
        <v/>
      </c>
      <c r="B54" s="46" t="str">
        <f aca="false">IF(N54="","",IF(G54=1,$M$5,"date"))</f>
        <v/>
      </c>
      <c r="C54" s="47" t="str">
        <f aca="false">IF(N54="","",IF(G54=1,D54,"de"))</f>
        <v/>
      </c>
      <c r="D54" s="48" t="n">
        <v>6</v>
      </c>
      <c r="E54" s="87" t="s">
        <v>46</v>
      </c>
      <c r="F54" s="87" t="s">
        <v>58</v>
      </c>
      <c r="G54" s="50" t="n">
        <f aca="false">IF(OR(VLOOKUP(E54,cod_cat,3,FALSE())=YEAR(N54),VLOOKUP(E54,cod_cat,4,FALSE())=YEAR(N54)),1,0)</f>
        <v>0</v>
      </c>
      <c r="I54" s="35"/>
      <c r="J54" s="89"/>
      <c r="K54" s="51" t="str">
        <f aca="false">IF(N54="","",IF(G54=1,A54&amp;" "&amp;B54&amp;" "&amp;C54,"Naissance"))</f>
        <v/>
      </c>
      <c r="L54" s="52"/>
      <c r="M54" s="53"/>
      <c r="N54" s="54"/>
      <c r="O54" s="55" t="str">
        <f aca="false">IF(L54="","",F54)</f>
        <v/>
      </c>
      <c r="P54" s="55" t="str">
        <f aca="false">IF(B54&lt;&gt;$M$5,"",VLOOKUP(A54,cod_cat,2,FALSE()))</f>
        <v/>
      </c>
      <c r="Q54" s="56" t="str">
        <f aca="false">IF(B54&lt;&gt;$M$5,"",$M$4)</f>
        <v/>
      </c>
      <c r="R54" s="57" t="str">
        <f aca="false">IF(B54&lt;&gt;$M$5,"",$R$2)</f>
        <v/>
      </c>
      <c r="S54" s="53"/>
    </row>
    <row r="55" customFormat="false" ht="15.75" hidden="false" customHeight="true" outlineLevel="0" collapsed="false">
      <c r="A55" s="45" t="str">
        <f aca="false">IF(N55="","",IF(G55=1,E55,"Erreur"))</f>
        <v/>
      </c>
      <c r="B55" s="46" t="str">
        <f aca="false">IF(N55="","",IF(G55=1,$M$5,"date"))</f>
        <v/>
      </c>
      <c r="C55" s="47" t="str">
        <f aca="false">IF(N55="","",IF(G55=1,D55,"de"))</f>
        <v/>
      </c>
      <c r="D55" s="48" t="n">
        <v>7</v>
      </c>
      <c r="E55" s="87" t="s">
        <v>46</v>
      </c>
      <c r="F55" s="87" t="s">
        <v>58</v>
      </c>
      <c r="G55" s="50" t="n">
        <f aca="false">IF(OR(VLOOKUP(E55,cod_cat,3,FALSE())=YEAR(N55),VLOOKUP(E55,cod_cat,4,FALSE())=YEAR(N55)),1,0)</f>
        <v>0</v>
      </c>
      <c r="I55" s="35"/>
      <c r="J55" s="89"/>
      <c r="K55" s="51" t="str">
        <f aca="false">IF(N55="","",IF(G55=1,A55&amp;" "&amp;B55&amp;" "&amp;C55,"Naissance"))</f>
        <v/>
      </c>
      <c r="L55" s="52"/>
      <c r="M55" s="53"/>
      <c r="N55" s="54"/>
      <c r="O55" s="55" t="str">
        <f aca="false">IF(L55="","",F55)</f>
        <v/>
      </c>
      <c r="P55" s="55" t="str">
        <f aca="false">IF(B55&lt;&gt;$M$5,"",VLOOKUP(A55,cod_cat,2,FALSE()))</f>
        <v/>
      </c>
      <c r="Q55" s="56" t="str">
        <f aca="false">IF(B55&lt;&gt;$M$5,"",$M$4)</f>
        <v/>
      </c>
      <c r="R55" s="57" t="str">
        <f aca="false">IF(B55&lt;&gt;$M$5,"",$R$2)</f>
        <v/>
      </c>
      <c r="S55" s="53"/>
    </row>
    <row r="56" customFormat="false" ht="15.75" hidden="false" customHeight="true" outlineLevel="0" collapsed="false">
      <c r="A56" s="73" t="str">
        <f aca="false">IF(N56="","",IF(G56=1,E56,"Erreur"))</f>
        <v/>
      </c>
      <c r="B56" s="74" t="str">
        <f aca="false">IF(N56="","",IF(G56=1,$M$5,"date"))</f>
        <v/>
      </c>
      <c r="C56" s="75" t="str">
        <f aca="false">IF(N56="","",IF(G56=1,D56,"de"))</f>
        <v/>
      </c>
      <c r="D56" s="48" t="n">
        <v>8</v>
      </c>
      <c r="E56" s="87" t="s">
        <v>46</v>
      </c>
      <c r="F56" s="87" t="s">
        <v>58</v>
      </c>
      <c r="G56" s="92" t="n">
        <f aca="false">IF(OR(VLOOKUP(E56,cod_cat,3,FALSE())=YEAR(N56),VLOOKUP(E56,cod_cat,4,FALSE())=YEAR(N56)),1,0)</f>
        <v>0</v>
      </c>
      <c r="I56" s="35"/>
      <c r="J56" s="89"/>
      <c r="K56" s="93" t="str">
        <f aca="false">IF(N56="","",IF(G56=1,A56&amp;" "&amp;B56&amp;" "&amp;C56,"Naissance"))</f>
        <v/>
      </c>
      <c r="L56" s="94"/>
      <c r="M56" s="95"/>
      <c r="N56" s="96"/>
      <c r="O56" s="97" t="str">
        <f aca="false">IF(L56="","",F56)</f>
        <v/>
      </c>
      <c r="P56" s="97" t="str">
        <f aca="false">IF(B56&lt;&gt;$M$5,"",VLOOKUP(A56,cod_cat,2,FALSE()))</f>
        <v/>
      </c>
      <c r="Q56" s="98" t="str">
        <f aca="false">IF(B56&lt;&gt;$M$5,"",$M$4)</f>
        <v/>
      </c>
      <c r="R56" s="99" t="str">
        <f aca="false">IF(B56&lt;&gt;$M$5,"",$R$2)</f>
        <v/>
      </c>
      <c r="S56" s="95"/>
    </row>
    <row r="57" customFormat="false" ht="15.75" hidden="false" customHeight="true" outlineLevel="0" collapsed="false">
      <c r="A57" s="29" t="str">
        <f aca="false">IF(N57="","",IF(G57=1,E57,"Erreur"))</f>
        <v/>
      </c>
      <c r="B57" s="30" t="str">
        <f aca="false">IF(N57="","",IF(G57=1,$M$5,"date"))</f>
        <v/>
      </c>
      <c r="C57" s="31" t="str">
        <f aca="false">IF(N57="","",IF(G57=1,D57,"de"))</f>
        <v/>
      </c>
      <c r="D57" s="32" t="n">
        <v>1</v>
      </c>
      <c r="E57" s="33" t="s">
        <v>47</v>
      </c>
      <c r="F57" s="33" t="s">
        <v>20</v>
      </c>
      <c r="G57" s="34" t="n">
        <f aca="false">IF(OR(VLOOKUP(E57,cod_cat,3,FALSE())=YEAR(N57),VLOOKUP(E57,cod_cat,4,FALSE())=YEAR(N57)),1,0)</f>
        <v>0</v>
      </c>
      <c r="I57" s="35" t="n">
        <f aca="false">IFERROR(VLOOKUP(E57,cod_cat,3,FALSE()),"-")</f>
        <v>2014</v>
      </c>
      <c r="J57" s="36" t="s">
        <v>68</v>
      </c>
      <c r="K57" s="90" t="str">
        <f aca="false">IF(N57="","",IF(G57=1,A57&amp;" "&amp;B57&amp;" "&amp;C57,"Naissance"))</f>
        <v/>
      </c>
      <c r="L57" s="38"/>
      <c r="M57" s="39"/>
      <c r="N57" s="40"/>
      <c r="O57" s="41" t="str">
        <f aca="false">IF(L57="","",F57)</f>
        <v/>
      </c>
      <c r="P57" s="41" t="str">
        <f aca="false">IF(B57&lt;&gt;$M$5,"",VLOOKUP(A57,cod_cat,2,FALSE()))</f>
        <v/>
      </c>
      <c r="Q57" s="42" t="str">
        <f aca="false">IF(B57&lt;&gt;$M$5,"",$M$4)</f>
        <v/>
      </c>
      <c r="R57" s="43" t="str">
        <f aca="false">IF(B57&lt;&gt;$M$5,"",$R$2)</f>
        <v/>
      </c>
      <c r="S57" s="39"/>
    </row>
    <row r="58" customFormat="false" ht="15.75" hidden="false" customHeight="true" outlineLevel="0" collapsed="false">
      <c r="A58" s="45" t="str">
        <f aca="false">IF(N58="","",IF(G58=1,E58,"Erreur"))</f>
        <v/>
      </c>
      <c r="B58" s="46" t="str">
        <f aca="false">IF(N58="","",IF(G58=1,$M$5,"date"))</f>
        <v/>
      </c>
      <c r="C58" s="47" t="str">
        <f aca="false">IF(N58="","",IF(G58=1,D58,"de"))</f>
        <v/>
      </c>
      <c r="D58" s="48" t="n">
        <v>2</v>
      </c>
      <c r="E58" s="49" t="s">
        <v>47</v>
      </c>
      <c r="F58" s="49" t="s">
        <v>20</v>
      </c>
      <c r="G58" s="50" t="n">
        <f aca="false">IF(OR(VLOOKUP(E58,cod_cat,3,FALSE())=YEAR(N58),VLOOKUP(E58,cod_cat,4,FALSE())=YEAR(N58)),1,0)</f>
        <v>0</v>
      </c>
      <c r="I58" s="35"/>
      <c r="J58" s="36"/>
      <c r="K58" s="51" t="str">
        <f aca="false">IF(N58="","",IF(G58=1,A58&amp;" "&amp;B58&amp;" "&amp;C58,"Naissance"))</f>
        <v/>
      </c>
      <c r="L58" s="52"/>
      <c r="M58" s="53"/>
      <c r="N58" s="54"/>
      <c r="O58" s="55" t="str">
        <f aca="false">IF(L58="","",F58)</f>
        <v/>
      </c>
      <c r="P58" s="55" t="str">
        <f aca="false">IF(B58&lt;&gt;$M$5,"",VLOOKUP(A58,cod_cat,2,FALSE()))</f>
        <v/>
      </c>
      <c r="Q58" s="56" t="str">
        <f aca="false">IF(B58&lt;&gt;$M$5,"",$M$4)</f>
        <v/>
      </c>
      <c r="R58" s="57" t="str">
        <f aca="false">IF(B58&lt;&gt;$M$5,"",$R$2)</f>
        <v/>
      </c>
      <c r="S58" s="53"/>
    </row>
    <row r="59" customFormat="false" ht="15.75" hidden="false" customHeight="true" outlineLevel="0" collapsed="false">
      <c r="A59" s="45" t="str">
        <f aca="false">IF(N59="","",IF(G59=1,E59,"Erreur"))</f>
        <v/>
      </c>
      <c r="B59" s="46" t="str">
        <f aca="false">IF(N59="","",IF(G59=1,$M$5,"date"))</f>
        <v/>
      </c>
      <c r="C59" s="47" t="str">
        <f aca="false">IF(N59="","",IF(G59=1,D59,"de"))</f>
        <v/>
      </c>
      <c r="D59" s="48" t="n">
        <v>3</v>
      </c>
      <c r="E59" s="49" t="s">
        <v>47</v>
      </c>
      <c r="F59" s="49" t="s">
        <v>20</v>
      </c>
      <c r="G59" s="50" t="n">
        <f aca="false">IF(OR(VLOOKUP(E59,cod_cat,3,FALSE())=YEAR(N59),VLOOKUP(E59,cod_cat,4,FALSE())=YEAR(N59)),1,0)</f>
        <v>0</v>
      </c>
      <c r="I59" s="35"/>
      <c r="J59" s="36"/>
      <c r="K59" s="51" t="str">
        <f aca="false">IF(N59="","",IF(G59=1,A59&amp;" "&amp;B59&amp;" "&amp;C59,"Naissance"))</f>
        <v/>
      </c>
      <c r="L59" s="52"/>
      <c r="M59" s="53"/>
      <c r="N59" s="54"/>
      <c r="O59" s="55" t="str">
        <f aca="false">IF(L59="","",F59)</f>
        <v/>
      </c>
      <c r="P59" s="55" t="str">
        <f aca="false">IF(B59&lt;&gt;$M$5,"",VLOOKUP(A59,cod_cat,2,FALSE()))</f>
        <v/>
      </c>
      <c r="Q59" s="56" t="str">
        <f aca="false">IF(B59&lt;&gt;$M$5,"",$M$4)</f>
        <v/>
      </c>
      <c r="R59" s="57" t="str">
        <f aca="false">IF(B59&lt;&gt;$M$5,"",$R$2)</f>
        <v/>
      </c>
      <c r="S59" s="53"/>
    </row>
    <row r="60" customFormat="false" ht="15.75" hidden="false" customHeight="true" outlineLevel="0" collapsed="false">
      <c r="A60" s="45" t="str">
        <f aca="false">IF(N60="","",IF(G60=1,E60,"Erreur"))</f>
        <v/>
      </c>
      <c r="B60" s="46" t="str">
        <f aca="false">IF(N60="","",IF(G60=1,$M$5,"date"))</f>
        <v/>
      </c>
      <c r="C60" s="47" t="str">
        <f aca="false">IF(N60="","",IF(G60=1,D60,"de"))</f>
        <v/>
      </c>
      <c r="D60" s="48" t="n">
        <v>4</v>
      </c>
      <c r="E60" s="49" t="s">
        <v>47</v>
      </c>
      <c r="F60" s="49" t="s">
        <v>20</v>
      </c>
      <c r="G60" s="50" t="n">
        <f aca="false">IF(OR(VLOOKUP(E60,cod_cat,3,FALSE())=YEAR(N60),VLOOKUP(E60,cod_cat,4,FALSE())=YEAR(N60)),1,0)</f>
        <v>0</v>
      </c>
      <c r="I60" s="35"/>
      <c r="J60" s="36"/>
      <c r="K60" s="51" t="str">
        <f aca="false">IF(N60="","",IF(G60=1,A60&amp;" "&amp;B60&amp;" "&amp;C60,"Naissance"))</f>
        <v/>
      </c>
      <c r="L60" s="52"/>
      <c r="M60" s="53"/>
      <c r="N60" s="54"/>
      <c r="O60" s="55" t="str">
        <f aca="false">IF(L60="","",F60)</f>
        <v/>
      </c>
      <c r="P60" s="55" t="str">
        <f aca="false">IF(B60&lt;&gt;$M$5,"",VLOOKUP(A60,cod_cat,2,FALSE()))</f>
        <v/>
      </c>
      <c r="Q60" s="56" t="str">
        <f aca="false">IF(B60&lt;&gt;$M$5,"",$M$4)</f>
        <v/>
      </c>
      <c r="R60" s="57" t="str">
        <f aca="false">IF(B60&lt;&gt;$M$5,"",$R$2)</f>
        <v/>
      </c>
      <c r="S60" s="53"/>
    </row>
    <row r="61" customFormat="false" ht="15.75" hidden="false" customHeight="true" outlineLevel="0" collapsed="false">
      <c r="A61" s="45" t="str">
        <f aca="false">IF(N61="","",IF(G61=1,E61,"Erreur"))</f>
        <v/>
      </c>
      <c r="B61" s="46" t="str">
        <f aca="false">IF(N61="","",IF(G61=1,$M$5,"date"))</f>
        <v/>
      </c>
      <c r="C61" s="47" t="str">
        <f aca="false">IF(N61="","",IF(G61=1,D61,"de"))</f>
        <v/>
      </c>
      <c r="D61" s="48" t="n">
        <v>5</v>
      </c>
      <c r="E61" s="49" t="s">
        <v>47</v>
      </c>
      <c r="F61" s="49" t="s">
        <v>20</v>
      </c>
      <c r="G61" s="50" t="n">
        <f aca="false">IF(OR(VLOOKUP(E61,cod_cat,3,FALSE())=YEAR(N61),VLOOKUP(E61,cod_cat,4,FALSE())=YEAR(N61)),1,0)</f>
        <v>0</v>
      </c>
      <c r="I61" s="35"/>
      <c r="J61" s="36"/>
      <c r="K61" s="51" t="str">
        <f aca="false">IF(N61="","",IF(G61=1,A61&amp;" "&amp;B61&amp;" "&amp;C61,"Naissance"))</f>
        <v/>
      </c>
      <c r="L61" s="52"/>
      <c r="M61" s="53"/>
      <c r="N61" s="54"/>
      <c r="O61" s="55" t="str">
        <f aca="false">IF(L61="","",F61)</f>
        <v/>
      </c>
      <c r="P61" s="55" t="str">
        <f aca="false">IF(B61&lt;&gt;$M$5,"",VLOOKUP(A61,cod_cat,2,FALSE()))</f>
        <v/>
      </c>
      <c r="Q61" s="56" t="str">
        <f aca="false">IF(B61&lt;&gt;$M$5,"",$M$4)</f>
        <v/>
      </c>
      <c r="R61" s="57" t="str">
        <f aca="false">IF(B61&lt;&gt;$M$5,"",$R$2)</f>
        <v/>
      </c>
      <c r="S61" s="53"/>
    </row>
    <row r="62" customFormat="false" ht="15.75" hidden="false" customHeight="true" outlineLevel="0" collapsed="false">
      <c r="A62" s="45" t="str">
        <f aca="false">IF(N62="","",IF(G62=1,E62,"Erreur"))</f>
        <v/>
      </c>
      <c r="B62" s="46" t="str">
        <f aca="false">IF(N62="","",IF(G62=1,$M$5,"date"))</f>
        <v/>
      </c>
      <c r="C62" s="47" t="str">
        <f aca="false">IF(N62="","",IF(G62=1,D62,"de"))</f>
        <v/>
      </c>
      <c r="D62" s="48" t="n">
        <v>6</v>
      </c>
      <c r="E62" s="49" t="s">
        <v>47</v>
      </c>
      <c r="F62" s="49" t="s">
        <v>20</v>
      </c>
      <c r="G62" s="50" t="n">
        <f aca="false">IF(OR(VLOOKUP(E62,cod_cat,3,FALSE())=YEAR(N62),VLOOKUP(E62,cod_cat,4,FALSE())=YEAR(N62)),1,0)</f>
        <v>0</v>
      </c>
      <c r="I62" s="35"/>
      <c r="J62" s="36"/>
      <c r="K62" s="51" t="str">
        <f aca="false">IF(N62="","",IF(G62=1,A62&amp;" "&amp;B62&amp;" "&amp;C62,"Naissance"))</f>
        <v/>
      </c>
      <c r="L62" s="52"/>
      <c r="M62" s="53"/>
      <c r="N62" s="54"/>
      <c r="O62" s="55" t="str">
        <f aca="false">IF(L62="","",F62)</f>
        <v/>
      </c>
      <c r="P62" s="55" t="str">
        <f aca="false">IF(B62&lt;&gt;$M$5,"",VLOOKUP(A62,cod_cat,2,FALSE()))</f>
        <v/>
      </c>
      <c r="Q62" s="56" t="str">
        <f aca="false">IF(B62&lt;&gt;$M$5,"",$M$4)</f>
        <v/>
      </c>
      <c r="R62" s="57" t="str">
        <f aca="false">IF(B62&lt;&gt;$M$5,"",$R$2)</f>
        <v/>
      </c>
      <c r="S62" s="53"/>
    </row>
    <row r="63" customFormat="false" ht="15.75" hidden="false" customHeight="true" outlineLevel="0" collapsed="false">
      <c r="A63" s="45" t="str">
        <f aca="false">IF(N63="","",IF(G63=1,E63,"Erreur"))</f>
        <v/>
      </c>
      <c r="B63" s="46" t="str">
        <f aca="false">IF(N63="","",IF(G63=1,$M$5,"date"))</f>
        <v/>
      </c>
      <c r="C63" s="47" t="str">
        <f aca="false">IF(N63="","",IF(G63=1,D63,"de"))</f>
        <v/>
      </c>
      <c r="D63" s="48" t="n">
        <v>7</v>
      </c>
      <c r="E63" s="49" t="s">
        <v>47</v>
      </c>
      <c r="F63" s="49" t="s">
        <v>20</v>
      </c>
      <c r="G63" s="50" t="n">
        <f aca="false">IF(OR(VLOOKUP(E63,cod_cat,3,FALSE())=YEAR(N63),VLOOKUP(E63,cod_cat,4,FALSE())=YEAR(N63)),1,0)</f>
        <v>0</v>
      </c>
      <c r="I63" s="35"/>
      <c r="J63" s="36"/>
      <c r="K63" s="51" t="str">
        <f aca="false">IF(N63="","",IF(G63=1,A63&amp;" "&amp;B63&amp;" "&amp;C63,"Naissance"))</f>
        <v/>
      </c>
      <c r="L63" s="52"/>
      <c r="M63" s="53"/>
      <c r="N63" s="54"/>
      <c r="O63" s="55" t="str">
        <f aca="false">IF(L63="","",F63)</f>
        <v/>
      </c>
      <c r="P63" s="55" t="str">
        <f aca="false">IF(B63&lt;&gt;$M$5,"",VLOOKUP(A63,cod_cat,2,FALSE()))</f>
        <v/>
      </c>
      <c r="Q63" s="56" t="str">
        <f aca="false">IF(B63&lt;&gt;$M$5,"",$M$4)</f>
        <v/>
      </c>
      <c r="R63" s="57" t="str">
        <f aca="false">IF(B63&lt;&gt;$M$5,"",$R$2)</f>
        <v/>
      </c>
      <c r="S63" s="53"/>
    </row>
    <row r="64" customFormat="false" ht="15.75" hidden="false" customHeight="true" outlineLevel="0" collapsed="false">
      <c r="A64" s="73" t="str">
        <f aca="false">IF(N64="","",IF(G64=1,E64,"Erreur"))</f>
        <v/>
      </c>
      <c r="B64" s="74" t="str">
        <f aca="false">IF(N64="","",IF(G64=1,$M$5,"date"))</f>
        <v/>
      </c>
      <c r="C64" s="75" t="str">
        <f aca="false">IF(N64="","",IF(G64=1,D64,"de"))</f>
        <v/>
      </c>
      <c r="D64" s="76" t="n">
        <v>8</v>
      </c>
      <c r="E64" s="77" t="s">
        <v>47</v>
      </c>
      <c r="F64" s="77" t="s">
        <v>20</v>
      </c>
      <c r="G64" s="78" t="n">
        <f aca="false">IF(OR(VLOOKUP(E64,cod_cat,3,FALSE())=YEAR(N64),VLOOKUP(E64,cod_cat,4,FALSE())=YEAR(N64)),1,0)</f>
        <v>0</v>
      </c>
      <c r="I64" s="35"/>
      <c r="J64" s="36"/>
      <c r="K64" s="93" t="str">
        <f aca="false">IF(N64="","",IF(G64=1,A64&amp;" "&amp;B64&amp;" "&amp;C64,"Naissance"))</f>
        <v/>
      </c>
      <c r="L64" s="94"/>
      <c r="M64" s="95"/>
      <c r="N64" s="96"/>
      <c r="O64" s="97" t="str">
        <f aca="false">IF(L64="","",F64)</f>
        <v/>
      </c>
      <c r="P64" s="97" t="str">
        <f aca="false">IF(B64&lt;&gt;$M$5,"",VLOOKUP(A64,cod_cat,2,FALSE()))</f>
        <v/>
      </c>
      <c r="Q64" s="98" t="str">
        <f aca="false">IF(B64&lt;&gt;$M$5,"",$M$4)</f>
        <v/>
      </c>
      <c r="R64" s="99" t="str">
        <f aca="false">IF(B64&lt;&gt;$M$5,"",$R$2)</f>
        <v/>
      </c>
      <c r="S64" s="95"/>
    </row>
    <row r="65" customFormat="false" ht="15.75" hidden="false" customHeight="true" outlineLevel="0" collapsed="false">
      <c r="A65" s="29" t="str">
        <f aca="false">IF(N65="","",IF(G65=1,E65,"Erreur"))</f>
        <v/>
      </c>
      <c r="B65" s="30" t="str">
        <f aca="false">IF(N65="","",IF(G65=1,$M$5,"date"))</f>
        <v/>
      </c>
      <c r="C65" s="31" t="str">
        <f aca="false">IF(N65="","",IF(G65=1,D65,"de"))</f>
        <v/>
      </c>
      <c r="D65" s="48" t="n">
        <v>1</v>
      </c>
      <c r="E65" s="87" t="s">
        <v>48</v>
      </c>
      <c r="F65" s="87" t="s">
        <v>58</v>
      </c>
      <c r="G65" s="88" t="n">
        <f aca="false">IF(OR(VLOOKUP(E65,cod_cat,3,FALSE())=YEAR(N65),VLOOKUP(E65,cod_cat,4,FALSE())=YEAR(N65)),1,0)</f>
        <v>0</v>
      </c>
      <c r="I65" s="35"/>
      <c r="J65" s="89" t="s">
        <v>69</v>
      </c>
      <c r="K65" s="90" t="str">
        <f aca="false">IF(N65="","",IF(G65=1,A65&amp;" "&amp;B65&amp;" "&amp;C65,"Naissance"))</f>
        <v/>
      </c>
      <c r="L65" s="38"/>
      <c r="M65" s="39"/>
      <c r="N65" s="40"/>
      <c r="O65" s="41" t="str">
        <f aca="false">IF(L65="","",F65)</f>
        <v/>
      </c>
      <c r="P65" s="41" t="str">
        <f aca="false">IF(B65&lt;&gt;$M$5,"",VLOOKUP(A65,cod_cat,2,FALSE()))</f>
        <v/>
      </c>
      <c r="Q65" s="42" t="str">
        <f aca="false">IF(B65&lt;&gt;$M$5,"",$M$4)</f>
        <v/>
      </c>
      <c r="R65" s="43" t="str">
        <f aca="false">IF(B65&lt;&gt;$M$5,"",$R$2)</f>
        <v/>
      </c>
      <c r="S65" s="39"/>
    </row>
    <row r="66" customFormat="false" ht="15.75" hidden="false" customHeight="true" outlineLevel="0" collapsed="false">
      <c r="A66" s="45" t="str">
        <f aca="false">IF(N66="","",IF(G66=1,E66,"Erreur"))</f>
        <v/>
      </c>
      <c r="B66" s="46" t="str">
        <f aca="false">IF(N66="","",IF(G66=1,$M$5,"date"))</f>
        <v/>
      </c>
      <c r="C66" s="47" t="str">
        <f aca="false">IF(N66="","",IF(G66=1,D66,"de"))</f>
        <v/>
      </c>
      <c r="D66" s="48" t="n">
        <v>2</v>
      </c>
      <c r="E66" s="87" t="s">
        <v>48</v>
      </c>
      <c r="F66" s="87" t="s">
        <v>58</v>
      </c>
      <c r="G66" s="50" t="n">
        <f aca="false">IF(OR(VLOOKUP(E66,cod_cat,3,FALSE())=YEAR(N66),VLOOKUP(E66,cod_cat,4,FALSE())=YEAR(N66)),1,0)</f>
        <v>0</v>
      </c>
      <c r="I66" s="35"/>
      <c r="J66" s="89"/>
      <c r="K66" s="51" t="str">
        <f aca="false">IF(N66="","",IF(G66=1,A66&amp;" "&amp;B66&amp;" "&amp;C66,"Naissance"))</f>
        <v/>
      </c>
      <c r="L66" s="52"/>
      <c r="M66" s="53"/>
      <c r="N66" s="54"/>
      <c r="O66" s="55" t="str">
        <f aca="false">IF(L66="","",F66)</f>
        <v/>
      </c>
      <c r="P66" s="55" t="str">
        <f aca="false">IF(B66&lt;&gt;$M$5,"",VLOOKUP(A66,cod_cat,2,FALSE()))</f>
        <v/>
      </c>
      <c r="Q66" s="56" t="str">
        <f aca="false">IF(B66&lt;&gt;$M$5,"",$M$4)</f>
        <v/>
      </c>
      <c r="R66" s="57" t="str">
        <f aca="false">IF(B66&lt;&gt;$M$5,"",$R$2)</f>
        <v/>
      </c>
      <c r="S66" s="53"/>
    </row>
    <row r="67" customFormat="false" ht="15.75" hidden="false" customHeight="true" outlineLevel="0" collapsed="false">
      <c r="A67" s="45" t="str">
        <f aca="false">IF(N67="","",IF(G67=1,E67,"Erreur"))</f>
        <v/>
      </c>
      <c r="B67" s="46" t="str">
        <f aca="false">IF(N67="","",IF(G67=1,$M$5,"date"))</f>
        <v/>
      </c>
      <c r="C67" s="47" t="str">
        <f aca="false">IF(N67="","",IF(G67=1,D67,"de"))</f>
        <v/>
      </c>
      <c r="D67" s="48" t="n">
        <v>3</v>
      </c>
      <c r="E67" s="87" t="s">
        <v>48</v>
      </c>
      <c r="F67" s="87" t="s">
        <v>58</v>
      </c>
      <c r="G67" s="50" t="n">
        <f aca="false">IF(OR(VLOOKUP(E67,cod_cat,3,FALSE())=YEAR(N67),VLOOKUP(E67,cod_cat,4,FALSE())=YEAR(N67)),1,0)</f>
        <v>0</v>
      </c>
      <c r="I67" s="35"/>
      <c r="J67" s="89"/>
      <c r="K67" s="51" t="str">
        <f aca="false">IF(N67="","",IF(G67=1,A67&amp;" "&amp;B67&amp;" "&amp;C67,"Naissance"))</f>
        <v/>
      </c>
      <c r="L67" s="52"/>
      <c r="M67" s="53"/>
      <c r="N67" s="54"/>
      <c r="O67" s="55" t="str">
        <f aca="false">IF(L67="","",F67)</f>
        <v/>
      </c>
      <c r="P67" s="55" t="str">
        <f aca="false">IF(B67&lt;&gt;$M$5,"",VLOOKUP(A67,cod_cat,2,FALSE()))</f>
        <v/>
      </c>
      <c r="Q67" s="56" t="str">
        <f aca="false">IF(B67&lt;&gt;$M$5,"",$M$4)</f>
        <v/>
      </c>
      <c r="R67" s="57" t="str">
        <f aca="false">IF(B67&lt;&gt;$M$5,"",$R$2)</f>
        <v/>
      </c>
      <c r="S67" s="53"/>
    </row>
    <row r="68" customFormat="false" ht="15.75" hidden="false" customHeight="true" outlineLevel="0" collapsed="false">
      <c r="A68" s="45" t="str">
        <f aca="false">IF(N68="","",IF(G68=1,E68,"Erreur"))</f>
        <v/>
      </c>
      <c r="B68" s="46" t="str">
        <f aca="false">IF(N68="","",IF(G68=1,$M$5,"date"))</f>
        <v/>
      </c>
      <c r="C68" s="47" t="str">
        <f aca="false">IF(N68="","",IF(G68=1,D68,"de"))</f>
        <v/>
      </c>
      <c r="D68" s="48" t="n">
        <v>4</v>
      </c>
      <c r="E68" s="87" t="s">
        <v>48</v>
      </c>
      <c r="F68" s="87" t="s">
        <v>58</v>
      </c>
      <c r="G68" s="50" t="n">
        <f aca="false">IF(OR(VLOOKUP(E68,cod_cat,3,FALSE())=YEAR(N68),VLOOKUP(E68,cod_cat,4,FALSE())=YEAR(N68)),1,0)</f>
        <v>0</v>
      </c>
      <c r="I68" s="35"/>
      <c r="J68" s="89"/>
      <c r="K68" s="51" t="str">
        <f aca="false">IF(N68="","",IF(G68=1,A68&amp;" "&amp;B68&amp;" "&amp;C68,"Naissance"))</f>
        <v/>
      </c>
      <c r="L68" s="52"/>
      <c r="M68" s="53"/>
      <c r="N68" s="54"/>
      <c r="O68" s="55" t="str">
        <f aca="false">IF(L68="","",F68)</f>
        <v/>
      </c>
      <c r="P68" s="55" t="str">
        <f aca="false">IF(B68&lt;&gt;$M$5,"",VLOOKUP(A68,cod_cat,2,FALSE()))</f>
        <v/>
      </c>
      <c r="Q68" s="56" t="str">
        <f aca="false">IF(B68&lt;&gt;$M$5,"",$M$4)</f>
        <v/>
      </c>
      <c r="R68" s="57" t="str">
        <f aca="false">IF(B68&lt;&gt;$M$5,"",$R$2)</f>
        <v/>
      </c>
      <c r="S68" s="53"/>
    </row>
    <row r="69" customFormat="false" ht="15.75" hidden="false" customHeight="true" outlineLevel="0" collapsed="false">
      <c r="A69" s="45" t="str">
        <f aca="false">IF(N69="","",IF(G69=1,E69,"Erreur"))</f>
        <v/>
      </c>
      <c r="B69" s="46" t="str">
        <f aca="false">IF(N69="","",IF(G69=1,$M$5,"date"))</f>
        <v/>
      </c>
      <c r="C69" s="47" t="str">
        <f aca="false">IF(N69="","",IF(G69=1,D69,"de"))</f>
        <v/>
      </c>
      <c r="D69" s="48" t="n">
        <v>5</v>
      </c>
      <c r="E69" s="87" t="s">
        <v>48</v>
      </c>
      <c r="F69" s="87" t="s">
        <v>58</v>
      </c>
      <c r="G69" s="50" t="n">
        <f aca="false">IF(OR(VLOOKUP(E69,cod_cat,3,FALSE())=YEAR(N69),VLOOKUP(E69,cod_cat,4,FALSE())=YEAR(N69)),1,0)</f>
        <v>0</v>
      </c>
      <c r="I69" s="35"/>
      <c r="J69" s="89"/>
      <c r="K69" s="51" t="str">
        <f aca="false">IF(N69="","",IF(G69=1,A69&amp;" "&amp;B69&amp;" "&amp;C69,"Naissance"))</f>
        <v/>
      </c>
      <c r="L69" s="52"/>
      <c r="M69" s="53"/>
      <c r="N69" s="54"/>
      <c r="O69" s="55" t="str">
        <f aca="false">IF(L69="","",F69)</f>
        <v/>
      </c>
      <c r="P69" s="55" t="str">
        <f aca="false">IF(B69&lt;&gt;$M$5,"",VLOOKUP(A69,cod_cat,2,FALSE()))</f>
        <v/>
      </c>
      <c r="Q69" s="56" t="str">
        <f aca="false">IF(B69&lt;&gt;$M$5,"",$M$4)</f>
        <v/>
      </c>
      <c r="R69" s="57" t="str">
        <f aca="false">IF(B69&lt;&gt;$M$5,"",$R$2)</f>
        <v/>
      </c>
      <c r="S69" s="53"/>
    </row>
    <row r="70" customFormat="false" ht="15.75" hidden="false" customHeight="true" outlineLevel="0" collapsed="false">
      <c r="A70" s="45" t="str">
        <f aca="false">IF(N70="","",IF(G70=1,E70,"Erreur"))</f>
        <v/>
      </c>
      <c r="B70" s="46" t="str">
        <f aca="false">IF(N70="","",IF(G70=1,$M$5,"date"))</f>
        <v/>
      </c>
      <c r="C70" s="47" t="str">
        <f aca="false">IF(N70="","",IF(G70=1,D70,"de"))</f>
        <v/>
      </c>
      <c r="D70" s="48" t="n">
        <v>6</v>
      </c>
      <c r="E70" s="87" t="s">
        <v>48</v>
      </c>
      <c r="F70" s="87" t="s">
        <v>58</v>
      </c>
      <c r="G70" s="50" t="n">
        <f aca="false">IF(OR(VLOOKUP(E70,cod_cat,3,FALSE())=YEAR(N70),VLOOKUP(E70,cod_cat,4,FALSE())=YEAR(N70)),1,0)</f>
        <v>0</v>
      </c>
      <c r="I70" s="35"/>
      <c r="J70" s="89"/>
      <c r="K70" s="51" t="str">
        <f aca="false">IF(N70="","",IF(G70=1,A70&amp;" "&amp;B70&amp;" "&amp;C70,"Naissance"))</f>
        <v/>
      </c>
      <c r="L70" s="52"/>
      <c r="M70" s="53"/>
      <c r="N70" s="54"/>
      <c r="O70" s="55" t="str">
        <f aca="false">IF(L70="","",F70)</f>
        <v/>
      </c>
      <c r="P70" s="55" t="str">
        <f aca="false">IF(B70&lt;&gt;$M$5,"",VLOOKUP(A70,cod_cat,2,FALSE()))</f>
        <v/>
      </c>
      <c r="Q70" s="56" t="str">
        <f aca="false">IF(B70&lt;&gt;$M$5,"",$M$4)</f>
        <v/>
      </c>
      <c r="R70" s="57" t="str">
        <f aca="false">IF(B70&lt;&gt;$M$5,"",$R$2)</f>
        <v/>
      </c>
      <c r="S70" s="53"/>
    </row>
    <row r="71" customFormat="false" ht="15.75" hidden="false" customHeight="true" outlineLevel="0" collapsed="false">
      <c r="A71" s="45" t="str">
        <f aca="false">IF(N71="","",IF(G71=1,E71,"Erreur"))</f>
        <v/>
      </c>
      <c r="B71" s="46" t="str">
        <f aca="false">IF(N71="","",IF(G71=1,$M$5,"date"))</f>
        <v/>
      </c>
      <c r="C71" s="47" t="str">
        <f aca="false">IF(N71="","",IF(G71=1,D71,"de"))</f>
        <v/>
      </c>
      <c r="D71" s="48" t="n">
        <v>7</v>
      </c>
      <c r="E71" s="87" t="s">
        <v>48</v>
      </c>
      <c r="F71" s="87" t="s">
        <v>58</v>
      </c>
      <c r="G71" s="50" t="n">
        <f aca="false">IF(OR(VLOOKUP(E71,cod_cat,3,FALSE())=YEAR(N71),VLOOKUP(E71,cod_cat,4,FALSE())=YEAR(N71)),1,0)</f>
        <v>0</v>
      </c>
      <c r="I71" s="35"/>
      <c r="J71" s="89"/>
      <c r="K71" s="51" t="str">
        <f aca="false">IF(N71="","",IF(G71=1,A71&amp;" "&amp;B71&amp;" "&amp;C71,"Naissance"))</f>
        <v/>
      </c>
      <c r="L71" s="52"/>
      <c r="M71" s="53"/>
      <c r="N71" s="54"/>
      <c r="O71" s="55" t="str">
        <f aca="false">IF(L71="","",F71)</f>
        <v/>
      </c>
      <c r="P71" s="55" t="str">
        <f aca="false">IF(B71&lt;&gt;$M$5,"",VLOOKUP(A71,cod_cat,2,FALSE()))</f>
        <v/>
      </c>
      <c r="Q71" s="56" t="str">
        <f aca="false">IF(B71&lt;&gt;$M$5,"",$M$4)</f>
        <v/>
      </c>
      <c r="R71" s="57" t="str">
        <f aca="false">IF(B71&lt;&gt;$M$5,"",$R$2)</f>
        <v/>
      </c>
      <c r="S71" s="53"/>
    </row>
    <row r="72" customFormat="false" ht="15.75" hidden="false" customHeight="true" outlineLevel="0" collapsed="false">
      <c r="A72" s="73" t="str">
        <f aca="false">IF(N72="","",IF(G72=1,E72,"Erreur"))</f>
        <v/>
      </c>
      <c r="B72" s="74" t="str">
        <f aca="false">IF(N72="","",IF(G72=1,$M$5,"date"))</f>
        <v/>
      </c>
      <c r="C72" s="75" t="str">
        <f aca="false">IF(N72="","",IF(G72=1,D72,"de"))</f>
        <v/>
      </c>
      <c r="D72" s="48" t="n">
        <v>8</v>
      </c>
      <c r="E72" s="87" t="s">
        <v>48</v>
      </c>
      <c r="F72" s="87" t="s">
        <v>58</v>
      </c>
      <c r="G72" s="92" t="n">
        <f aca="false">IF(OR(VLOOKUP(E72,cod_cat,3,FALSE())=YEAR(N72),VLOOKUP(E72,cod_cat,4,FALSE())=YEAR(N72)),1,0)</f>
        <v>0</v>
      </c>
      <c r="I72" s="35"/>
      <c r="J72" s="89"/>
      <c r="K72" s="93" t="str">
        <f aca="false">IF(N72="","",IF(G72=1,A72&amp;" "&amp;B72&amp;" "&amp;C72,"Naissance"))</f>
        <v/>
      </c>
      <c r="L72" s="94"/>
      <c r="M72" s="95"/>
      <c r="N72" s="96"/>
      <c r="O72" s="97" t="str">
        <f aca="false">IF(L72="","",F72)</f>
        <v/>
      </c>
      <c r="P72" s="97" t="str">
        <f aca="false">IF(B72&lt;&gt;$M$5,"",VLOOKUP(A72,cod_cat,2,FALSE()))</f>
        <v/>
      </c>
      <c r="Q72" s="98" t="str">
        <f aca="false">IF(B72&lt;&gt;$M$5,"",$M$4)</f>
        <v/>
      </c>
      <c r="R72" s="99" t="str">
        <f aca="false">IF(B72&lt;&gt;$M$5,"",$R$2)</f>
        <v/>
      </c>
      <c r="S72" s="95"/>
    </row>
    <row r="73" customFormat="false" ht="15.75" hidden="false" customHeight="true" outlineLevel="0" collapsed="false">
      <c r="A73" s="29" t="str">
        <f aca="false">IF(N73="","",IF(G73=1,E73,"Erreur"))</f>
        <v/>
      </c>
      <c r="B73" s="30" t="str">
        <f aca="false">IF(N73="","",IF(G73=1,$M$5,"date"))</f>
        <v/>
      </c>
      <c r="C73" s="31" t="str">
        <f aca="false">IF(N73="","",IF(G73=1,D73,"de"))</f>
        <v/>
      </c>
      <c r="D73" s="32" t="n">
        <v>1</v>
      </c>
      <c r="E73" s="33" t="s">
        <v>49</v>
      </c>
      <c r="F73" s="33" t="s">
        <v>20</v>
      </c>
      <c r="G73" s="34" t="n">
        <f aca="false">IF(OR(VLOOKUP(E73,cod_cat,3,FALSE())=YEAR(N73),VLOOKUP(E73,cod_cat,4,FALSE())=YEAR(N73)),1,0)</f>
        <v>0</v>
      </c>
      <c r="I73" s="35" t="str">
        <f aca="false">IFERROR(VLOOKUP(E73,cod_cat,3,FALSE())&amp;"-"&amp;VLOOKUP(E73,cod_cat,4,FALSE()),"-")</f>
        <v>2012-2013</v>
      </c>
      <c r="J73" s="36" t="s">
        <v>70</v>
      </c>
      <c r="K73" s="90" t="str">
        <f aca="false">IF(N73="","",IF(G73=1,A73&amp;" "&amp;B73&amp;" "&amp;C73,"Naissance"))</f>
        <v/>
      </c>
      <c r="L73" s="38"/>
      <c r="M73" s="39"/>
      <c r="N73" s="40"/>
      <c r="O73" s="41" t="str">
        <f aca="false">IF(L73="","",F73)</f>
        <v/>
      </c>
      <c r="P73" s="41" t="str">
        <f aca="false">IF(B73&lt;&gt;$M$5,"",VLOOKUP(A73,cod_cat,2,FALSE()))</f>
        <v/>
      </c>
      <c r="Q73" s="42" t="str">
        <f aca="false">IF(B73&lt;&gt;$M$5,"",$M$4)</f>
        <v/>
      </c>
      <c r="R73" s="43" t="str">
        <f aca="false">IF(B73&lt;&gt;$M$5,"",$R$2)</f>
        <v/>
      </c>
      <c r="S73" s="39"/>
    </row>
    <row r="74" customFormat="false" ht="15.75" hidden="false" customHeight="true" outlineLevel="0" collapsed="false">
      <c r="A74" s="45" t="str">
        <f aca="false">IF(N74="","",IF(G74=1,E74,"Erreur"))</f>
        <v/>
      </c>
      <c r="B74" s="46" t="str">
        <f aca="false">IF(N74="","",IF(G74=1,$M$5,"date"))</f>
        <v/>
      </c>
      <c r="C74" s="47" t="str">
        <f aca="false">IF(N74="","",IF(G74=1,D74,"de"))</f>
        <v/>
      </c>
      <c r="D74" s="48" t="n">
        <v>2</v>
      </c>
      <c r="E74" s="49" t="s">
        <v>49</v>
      </c>
      <c r="F74" s="49" t="s">
        <v>20</v>
      </c>
      <c r="G74" s="50" t="n">
        <f aca="false">IF(OR(VLOOKUP(E74,cod_cat,3,FALSE())=YEAR(N74),VLOOKUP(E74,cod_cat,4,FALSE())=YEAR(N74)),1,0)</f>
        <v>0</v>
      </c>
      <c r="I74" s="35"/>
      <c r="J74" s="36"/>
      <c r="K74" s="51" t="str">
        <f aca="false">IF(N74="","",IF(G74=1,A74&amp;" "&amp;B74&amp;" "&amp;C74,"Naissance"))</f>
        <v/>
      </c>
      <c r="L74" s="52"/>
      <c r="M74" s="53"/>
      <c r="N74" s="54"/>
      <c r="O74" s="55" t="str">
        <f aca="false">IF(L74="","",F74)</f>
        <v/>
      </c>
      <c r="P74" s="55" t="str">
        <f aca="false">IF(B74&lt;&gt;$M$5,"",VLOOKUP(A74,cod_cat,2,FALSE()))</f>
        <v/>
      </c>
      <c r="Q74" s="56" t="str">
        <f aca="false">IF(B74&lt;&gt;$M$5,"",$M$4)</f>
        <v/>
      </c>
      <c r="R74" s="57" t="str">
        <f aca="false">IF(B74&lt;&gt;$M$5,"",$R$2)</f>
        <v/>
      </c>
      <c r="S74" s="53"/>
    </row>
    <row r="75" customFormat="false" ht="15.75" hidden="false" customHeight="true" outlineLevel="0" collapsed="false">
      <c r="A75" s="45" t="str">
        <f aca="false">IF(N75="","",IF(G75=1,E75,"Erreur"))</f>
        <v/>
      </c>
      <c r="B75" s="46" t="str">
        <f aca="false">IF(N75="","",IF(G75=1,$M$5,"date"))</f>
        <v/>
      </c>
      <c r="C75" s="47" t="str">
        <f aca="false">IF(N75="","",IF(G75=1,D75,"de"))</f>
        <v/>
      </c>
      <c r="D75" s="48" t="n">
        <v>3</v>
      </c>
      <c r="E75" s="49" t="s">
        <v>49</v>
      </c>
      <c r="F75" s="49" t="s">
        <v>20</v>
      </c>
      <c r="G75" s="50" t="n">
        <f aca="false">IF(OR(VLOOKUP(E75,cod_cat,3,FALSE())=YEAR(N75),VLOOKUP(E75,cod_cat,4,FALSE())=YEAR(N75)),1,0)</f>
        <v>0</v>
      </c>
      <c r="I75" s="35"/>
      <c r="J75" s="36"/>
      <c r="K75" s="51" t="str">
        <f aca="false">IF(N75="","",IF(G75=1,A75&amp;" "&amp;B75&amp;" "&amp;C75,"Naissance"))</f>
        <v/>
      </c>
      <c r="L75" s="52"/>
      <c r="M75" s="53"/>
      <c r="N75" s="54"/>
      <c r="O75" s="55" t="str">
        <f aca="false">IF(L75="","",F75)</f>
        <v/>
      </c>
      <c r="P75" s="55" t="str">
        <f aca="false">IF(B75&lt;&gt;$M$5,"",VLOOKUP(A75,cod_cat,2,FALSE()))</f>
        <v/>
      </c>
      <c r="Q75" s="56" t="str">
        <f aca="false">IF(B75&lt;&gt;$M$5,"",$M$4)</f>
        <v/>
      </c>
      <c r="R75" s="57" t="str">
        <f aca="false">IF(B75&lt;&gt;$M$5,"",$R$2)</f>
        <v/>
      </c>
      <c r="S75" s="53"/>
    </row>
    <row r="76" customFormat="false" ht="15.75" hidden="false" customHeight="true" outlineLevel="0" collapsed="false">
      <c r="A76" s="45" t="str">
        <f aca="false">IF(N76="","",IF(G76=1,E76,"Erreur"))</f>
        <v/>
      </c>
      <c r="B76" s="46" t="str">
        <f aca="false">IF(N76="","",IF(G76=1,$M$5,"date"))</f>
        <v/>
      </c>
      <c r="C76" s="47" t="str">
        <f aca="false">IF(N76="","",IF(G76=1,D76,"de"))</f>
        <v/>
      </c>
      <c r="D76" s="48" t="n">
        <v>4</v>
      </c>
      <c r="E76" s="49" t="s">
        <v>49</v>
      </c>
      <c r="F76" s="49" t="s">
        <v>20</v>
      </c>
      <c r="G76" s="50" t="n">
        <f aca="false">IF(OR(VLOOKUP(E76,cod_cat,3,FALSE())=YEAR(N76),VLOOKUP(E76,cod_cat,4,FALSE())=YEAR(N76)),1,0)</f>
        <v>0</v>
      </c>
      <c r="I76" s="35"/>
      <c r="J76" s="36"/>
      <c r="K76" s="51" t="str">
        <f aca="false">IF(N76="","",IF(G76=1,A76&amp;" "&amp;B76&amp;" "&amp;C76,"Naissance"))</f>
        <v/>
      </c>
      <c r="L76" s="52"/>
      <c r="M76" s="53"/>
      <c r="N76" s="54"/>
      <c r="O76" s="55" t="str">
        <f aca="false">IF(L76="","",F76)</f>
        <v/>
      </c>
      <c r="P76" s="55" t="str">
        <f aca="false">IF(B76&lt;&gt;$M$5,"",VLOOKUP(A76,cod_cat,2,FALSE()))</f>
        <v/>
      </c>
      <c r="Q76" s="56" t="str">
        <f aca="false">IF(B76&lt;&gt;$M$5,"",$M$4)</f>
        <v/>
      </c>
      <c r="R76" s="57" t="str">
        <f aca="false">IF(B76&lt;&gt;$M$5,"",$R$2)</f>
        <v/>
      </c>
      <c r="S76" s="53"/>
    </row>
    <row r="77" customFormat="false" ht="15.75" hidden="false" customHeight="true" outlineLevel="0" collapsed="false">
      <c r="A77" s="45" t="str">
        <f aca="false">IF(N77="","",IF(G77=1,E77,"Erreur"))</f>
        <v/>
      </c>
      <c r="B77" s="46" t="str">
        <f aca="false">IF(N77="","",IF(G77=1,$M$5,"date"))</f>
        <v/>
      </c>
      <c r="C77" s="47" t="str">
        <f aca="false">IF(N77="","",IF(G77=1,D77,"de"))</f>
        <v/>
      </c>
      <c r="D77" s="48" t="n">
        <v>5</v>
      </c>
      <c r="E77" s="49" t="s">
        <v>49</v>
      </c>
      <c r="F77" s="49" t="s">
        <v>20</v>
      </c>
      <c r="G77" s="50" t="n">
        <f aca="false">IF(OR(VLOOKUP(E77,cod_cat,3,FALSE())=YEAR(N77),VLOOKUP(E77,cod_cat,4,FALSE())=YEAR(N77)),1,0)</f>
        <v>0</v>
      </c>
      <c r="I77" s="35"/>
      <c r="J77" s="36"/>
      <c r="K77" s="51" t="str">
        <f aca="false">IF(N77="","",IF(G77=1,A77&amp;" "&amp;B77&amp;" "&amp;C77,"Naissance"))</f>
        <v/>
      </c>
      <c r="L77" s="52"/>
      <c r="M77" s="53"/>
      <c r="N77" s="54"/>
      <c r="O77" s="55" t="str">
        <f aca="false">IF(L77="","",F77)</f>
        <v/>
      </c>
      <c r="P77" s="55" t="str">
        <f aca="false">IF(B77&lt;&gt;$M$5,"",VLOOKUP(A77,cod_cat,2,FALSE()))</f>
        <v/>
      </c>
      <c r="Q77" s="56" t="str">
        <f aca="false">IF(B77&lt;&gt;$M$5,"",$M$4)</f>
        <v/>
      </c>
      <c r="R77" s="57" t="str">
        <f aca="false">IF(B77&lt;&gt;$M$5,"",$R$2)</f>
        <v/>
      </c>
      <c r="S77" s="53"/>
    </row>
    <row r="78" customFormat="false" ht="15.75" hidden="false" customHeight="true" outlineLevel="0" collapsed="false">
      <c r="A78" s="45" t="str">
        <f aca="false">IF(N78="","",IF(G78=1,E78,"Erreur"))</f>
        <v/>
      </c>
      <c r="B78" s="46" t="str">
        <f aca="false">IF(N78="","",IF(G78=1,$M$5,"date"))</f>
        <v/>
      </c>
      <c r="C78" s="47" t="str">
        <f aca="false">IF(N78="","",IF(G78=1,D78,"de"))</f>
        <v/>
      </c>
      <c r="D78" s="48" t="n">
        <v>6</v>
      </c>
      <c r="E78" s="49" t="s">
        <v>49</v>
      </c>
      <c r="F78" s="49" t="s">
        <v>20</v>
      </c>
      <c r="G78" s="50" t="n">
        <f aca="false">IF(OR(VLOOKUP(E78,cod_cat,3,FALSE())=YEAR(N78),VLOOKUP(E78,cod_cat,4,FALSE())=YEAR(N78)),1,0)</f>
        <v>0</v>
      </c>
      <c r="I78" s="35"/>
      <c r="J78" s="36"/>
      <c r="K78" s="51" t="str">
        <f aca="false">IF(N78="","",IF(G78=1,A78&amp;" "&amp;B78&amp;" "&amp;C78,"Naissance"))</f>
        <v/>
      </c>
      <c r="L78" s="52"/>
      <c r="M78" s="53"/>
      <c r="N78" s="54"/>
      <c r="O78" s="55" t="str">
        <f aca="false">IF(L78="","",F78)</f>
        <v/>
      </c>
      <c r="P78" s="55" t="str">
        <f aca="false">IF(B78&lt;&gt;$M$5,"",VLOOKUP(A78,cod_cat,2,FALSE()))</f>
        <v/>
      </c>
      <c r="Q78" s="56" t="str">
        <f aca="false">IF(B78&lt;&gt;$M$5,"",$M$4)</f>
        <v/>
      </c>
      <c r="R78" s="57" t="str">
        <f aca="false">IF(B78&lt;&gt;$M$5,"",$R$2)</f>
        <v/>
      </c>
      <c r="S78" s="53"/>
    </row>
    <row r="79" customFormat="false" ht="15.75" hidden="false" customHeight="true" outlineLevel="0" collapsed="false">
      <c r="A79" s="45" t="str">
        <f aca="false">IF(N79="","",IF(G79=1,E79,"Erreur"))</f>
        <v/>
      </c>
      <c r="B79" s="46" t="str">
        <f aca="false">IF(N79="","",IF(G79=1,$M$5,"date"))</f>
        <v/>
      </c>
      <c r="C79" s="47" t="str">
        <f aca="false">IF(N79="","",IF(G79=1,D79,"de"))</f>
        <v/>
      </c>
      <c r="D79" s="48" t="n">
        <v>7</v>
      </c>
      <c r="E79" s="49" t="s">
        <v>49</v>
      </c>
      <c r="F79" s="49" t="s">
        <v>20</v>
      </c>
      <c r="G79" s="50" t="n">
        <f aca="false">IF(OR(VLOOKUP(E79,cod_cat,3,FALSE())=YEAR(N79),VLOOKUP(E79,cod_cat,4,FALSE())=YEAR(N79)),1,0)</f>
        <v>0</v>
      </c>
      <c r="I79" s="35"/>
      <c r="J79" s="36"/>
      <c r="K79" s="51" t="str">
        <f aca="false">IF(N79="","",IF(G79=1,A79&amp;" "&amp;B79&amp;" "&amp;C79,"Naissance"))</f>
        <v/>
      </c>
      <c r="L79" s="52"/>
      <c r="M79" s="53"/>
      <c r="N79" s="54"/>
      <c r="O79" s="55" t="str">
        <f aca="false">IF(L79="","",F79)</f>
        <v/>
      </c>
      <c r="P79" s="55" t="str">
        <f aca="false">IF(B79&lt;&gt;$M$5,"",VLOOKUP(A79,cod_cat,2,FALSE()))</f>
        <v/>
      </c>
      <c r="Q79" s="56" t="str">
        <f aca="false">IF(B79&lt;&gt;$M$5,"",$M$4)</f>
        <v/>
      </c>
      <c r="R79" s="57" t="str">
        <f aca="false">IF(B79&lt;&gt;$M$5,"",$R$2)</f>
        <v/>
      </c>
      <c r="S79" s="53"/>
    </row>
    <row r="80" customFormat="false" ht="15.75" hidden="false" customHeight="true" outlineLevel="0" collapsed="false">
      <c r="A80" s="73" t="str">
        <f aca="false">IF(N80="","",IF(G80=1,E80,"Erreur"))</f>
        <v/>
      </c>
      <c r="B80" s="74" t="str">
        <f aca="false">IF(N80="","",IF(G80=1,$M$5,"date"))</f>
        <v/>
      </c>
      <c r="C80" s="75" t="str">
        <f aca="false">IF(N80="","",IF(G80=1,D80,"de"))</f>
        <v/>
      </c>
      <c r="D80" s="76" t="n">
        <v>8</v>
      </c>
      <c r="E80" s="77" t="s">
        <v>49</v>
      </c>
      <c r="F80" s="77" t="s">
        <v>20</v>
      </c>
      <c r="G80" s="78" t="n">
        <f aca="false">IF(OR(VLOOKUP(E80,cod_cat,3,FALSE())=YEAR(N80),VLOOKUP(E80,cod_cat,4,FALSE())=YEAR(N80)),1,0)</f>
        <v>0</v>
      </c>
      <c r="I80" s="35"/>
      <c r="J80" s="36"/>
      <c r="K80" s="93" t="str">
        <f aca="false">IF(N80="","",IF(G80=1,A80&amp;" "&amp;B80&amp;" "&amp;C80,"Naissance"))</f>
        <v/>
      </c>
      <c r="L80" s="94"/>
      <c r="M80" s="95"/>
      <c r="N80" s="96"/>
      <c r="O80" s="97" t="str">
        <f aca="false">IF(L80="","",F80)</f>
        <v/>
      </c>
      <c r="P80" s="97" t="str">
        <f aca="false">IF(B80&lt;&gt;$M$5,"",VLOOKUP(A80,cod_cat,2,FALSE()))</f>
        <v/>
      </c>
      <c r="Q80" s="98" t="str">
        <f aca="false">IF(B80&lt;&gt;$M$5,"",$M$4)</f>
        <v/>
      </c>
      <c r="R80" s="99" t="str">
        <f aca="false">IF(B80&lt;&gt;$M$5,"",$R$2)</f>
        <v/>
      </c>
      <c r="S80" s="95"/>
    </row>
    <row r="81" customFormat="false" ht="15.75" hidden="false" customHeight="true" outlineLevel="0" collapsed="false">
      <c r="A81" s="29" t="str">
        <f aca="false">IF(N81="","",IF(G81=1,E81,"Erreur"))</f>
        <v/>
      </c>
      <c r="B81" s="30" t="str">
        <f aca="false">IF(N81="","",IF(G81=1,$M$5,"date"))</f>
        <v/>
      </c>
      <c r="C81" s="31" t="str">
        <f aca="false">IF(N81="","",IF(G81=1,D81,"de"))</f>
        <v/>
      </c>
      <c r="D81" s="48" t="n">
        <v>1</v>
      </c>
      <c r="E81" s="87" t="s">
        <v>50</v>
      </c>
      <c r="F81" s="87" t="s">
        <v>58</v>
      </c>
      <c r="G81" s="88" t="n">
        <f aca="false">IF(OR(VLOOKUP(E81,cod_cat,3,FALSE())=YEAR(N81),VLOOKUP(E81,cod_cat,4,FALSE())=YEAR(N81)),1,0)</f>
        <v>0</v>
      </c>
      <c r="I81" s="35"/>
      <c r="J81" s="89" t="s">
        <v>71</v>
      </c>
      <c r="K81" s="90" t="str">
        <f aca="false">IF(N81="","",IF(G81=1,A81&amp;" "&amp;B81&amp;" "&amp;C81,"Naissance"))</f>
        <v/>
      </c>
      <c r="L81" s="38"/>
      <c r="M81" s="39"/>
      <c r="N81" s="40"/>
      <c r="O81" s="41" t="str">
        <f aca="false">IF(L81="","",F81)</f>
        <v/>
      </c>
      <c r="P81" s="41" t="str">
        <f aca="false">IF(B81&lt;&gt;$M$5,"",VLOOKUP(A81,cod_cat,2,FALSE()))</f>
        <v/>
      </c>
      <c r="Q81" s="42" t="str">
        <f aca="false">IF(B81&lt;&gt;$M$5,"",$M$4)</f>
        <v/>
      </c>
      <c r="R81" s="43" t="str">
        <f aca="false">IF(B81&lt;&gt;$M$5,"",$R$2)</f>
        <v/>
      </c>
      <c r="S81" s="39"/>
    </row>
    <row r="82" customFormat="false" ht="15.75" hidden="false" customHeight="true" outlineLevel="0" collapsed="false">
      <c r="A82" s="45" t="str">
        <f aca="false">IF(N82="","",IF(G82=1,E82,"Erreur"))</f>
        <v/>
      </c>
      <c r="B82" s="46" t="str">
        <f aca="false">IF(N82="","",IF(G82=1,$M$5,"date"))</f>
        <v/>
      </c>
      <c r="C82" s="47" t="str">
        <f aca="false">IF(N82="","",IF(G82=1,D82,"de"))</f>
        <v/>
      </c>
      <c r="D82" s="48" t="n">
        <v>2</v>
      </c>
      <c r="E82" s="87" t="s">
        <v>50</v>
      </c>
      <c r="F82" s="87" t="s">
        <v>58</v>
      </c>
      <c r="G82" s="50" t="n">
        <f aca="false">IF(OR(VLOOKUP(E82,cod_cat,3,FALSE())=YEAR(N82),VLOOKUP(E82,cod_cat,4,FALSE())=YEAR(N82)),1,0)</f>
        <v>0</v>
      </c>
      <c r="I82" s="35"/>
      <c r="J82" s="89"/>
      <c r="K82" s="51" t="str">
        <f aca="false">IF(N82="","",IF(G82=1,A82&amp;" "&amp;B82&amp;" "&amp;C82,"Naissance"))</f>
        <v/>
      </c>
      <c r="L82" s="52"/>
      <c r="M82" s="53"/>
      <c r="N82" s="54"/>
      <c r="O82" s="55" t="str">
        <f aca="false">IF(L82="","",F82)</f>
        <v/>
      </c>
      <c r="P82" s="55" t="str">
        <f aca="false">IF(B82&lt;&gt;$M$5,"",VLOOKUP(A82,cod_cat,2,FALSE()))</f>
        <v/>
      </c>
      <c r="Q82" s="56" t="str">
        <f aca="false">IF(B82&lt;&gt;$M$5,"",$M$4)</f>
        <v/>
      </c>
      <c r="R82" s="57" t="str">
        <f aca="false">IF(B82&lt;&gt;$M$5,"",$R$2)</f>
        <v/>
      </c>
      <c r="S82" s="53"/>
    </row>
    <row r="83" customFormat="false" ht="15.75" hidden="false" customHeight="true" outlineLevel="0" collapsed="false">
      <c r="A83" s="45" t="str">
        <f aca="false">IF(N83="","",IF(G83=1,E83,"Erreur"))</f>
        <v/>
      </c>
      <c r="B83" s="46" t="str">
        <f aca="false">IF(N83="","",IF(G83=1,$M$5,"date"))</f>
        <v/>
      </c>
      <c r="C83" s="47" t="str">
        <f aca="false">IF(N83="","",IF(G83=1,D83,"de"))</f>
        <v/>
      </c>
      <c r="D83" s="48" t="n">
        <v>3</v>
      </c>
      <c r="E83" s="87" t="s">
        <v>50</v>
      </c>
      <c r="F83" s="87" t="s">
        <v>58</v>
      </c>
      <c r="G83" s="50" t="n">
        <f aca="false">IF(OR(VLOOKUP(E83,cod_cat,3,FALSE())=YEAR(N83),VLOOKUP(E83,cod_cat,4,FALSE())=YEAR(N83)),1,0)</f>
        <v>0</v>
      </c>
      <c r="I83" s="35"/>
      <c r="J83" s="89"/>
      <c r="K83" s="51" t="str">
        <f aca="false">IF(N83="","",IF(G83=1,A83&amp;" "&amp;B83&amp;" "&amp;C83,"Naissance"))</f>
        <v/>
      </c>
      <c r="L83" s="52"/>
      <c r="M83" s="53"/>
      <c r="N83" s="54"/>
      <c r="O83" s="55" t="str">
        <f aca="false">IF(L83="","",F83)</f>
        <v/>
      </c>
      <c r="P83" s="55" t="str">
        <f aca="false">IF(B83&lt;&gt;$M$5,"",VLOOKUP(A83,cod_cat,2,FALSE()))</f>
        <v/>
      </c>
      <c r="Q83" s="56" t="str">
        <f aca="false">IF(B83&lt;&gt;$M$5,"",$M$4)</f>
        <v/>
      </c>
      <c r="R83" s="57" t="str">
        <f aca="false">IF(B83&lt;&gt;$M$5,"",$R$2)</f>
        <v/>
      </c>
      <c r="S83" s="53"/>
    </row>
    <row r="84" customFormat="false" ht="15.75" hidden="false" customHeight="true" outlineLevel="0" collapsed="false">
      <c r="A84" s="45" t="str">
        <f aca="false">IF(N84="","",IF(G84=1,E84,"Erreur"))</f>
        <v/>
      </c>
      <c r="B84" s="46" t="str">
        <f aca="false">IF(N84="","",IF(G84=1,$M$5,"date"))</f>
        <v/>
      </c>
      <c r="C84" s="47" t="str">
        <f aca="false">IF(N84="","",IF(G84=1,D84,"de"))</f>
        <v/>
      </c>
      <c r="D84" s="48" t="n">
        <v>4</v>
      </c>
      <c r="E84" s="87" t="s">
        <v>50</v>
      </c>
      <c r="F84" s="87" t="s">
        <v>58</v>
      </c>
      <c r="G84" s="50" t="n">
        <f aca="false">IF(OR(VLOOKUP(E84,cod_cat,3,FALSE())=YEAR(N84),VLOOKUP(E84,cod_cat,4,FALSE())=YEAR(N84)),1,0)</f>
        <v>0</v>
      </c>
      <c r="I84" s="35"/>
      <c r="J84" s="89"/>
      <c r="K84" s="51" t="str">
        <f aca="false">IF(N84="","",IF(G84=1,A84&amp;" "&amp;B84&amp;" "&amp;C84,"Naissance"))</f>
        <v/>
      </c>
      <c r="L84" s="52"/>
      <c r="M84" s="53"/>
      <c r="N84" s="54"/>
      <c r="O84" s="55" t="str">
        <f aca="false">IF(L84="","",F84)</f>
        <v/>
      </c>
      <c r="P84" s="55" t="str">
        <f aca="false">IF(B84&lt;&gt;$M$5,"",VLOOKUP(A84,cod_cat,2,FALSE()))</f>
        <v/>
      </c>
      <c r="Q84" s="56" t="str">
        <f aca="false">IF(B84&lt;&gt;$M$5,"",$M$4)</f>
        <v/>
      </c>
      <c r="R84" s="57" t="str">
        <f aca="false">IF(B84&lt;&gt;$M$5,"",$R$2)</f>
        <v/>
      </c>
      <c r="S84" s="53"/>
    </row>
    <row r="85" customFormat="false" ht="15.75" hidden="false" customHeight="true" outlineLevel="0" collapsed="false">
      <c r="A85" s="45" t="str">
        <f aca="false">IF(N85="","",IF(G85=1,E85,"Erreur"))</f>
        <v/>
      </c>
      <c r="B85" s="46" t="str">
        <f aca="false">IF(N85="","",IF(G85=1,$M$5,"date"))</f>
        <v/>
      </c>
      <c r="C85" s="47" t="str">
        <f aca="false">IF(N85="","",IF(G85=1,D85,"de"))</f>
        <v/>
      </c>
      <c r="D85" s="48" t="n">
        <v>5</v>
      </c>
      <c r="E85" s="87" t="s">
        <v>50</v>
      </c>
      <c r="F85" s="87" t="s">
        <v>58</v>
      </c>
      <c r="G85" s="50" t="n">
        <f aca="false">IF(OR(VLOOKUP(E85,cod_cat,3,FALSE())=YEAR(N85),VLOOKUP(E85,cod_cat,4,FALSE())=YEAR(N85)),1,0)</f>
        <v>0</v>
      </c>
      <c r="I85" s="35"/>
      <c r="J85" s="89"/>
      <c r="K85" s="51" t="str">
        <f aca="false">IF(N85="","",IF(G85=1,A85&amp;" "&amp;B85&amp;" "&amp;C85,"Naissance"))</f>
        <v/>
      </c>
      <c r="L85" s="52"/>
      <c r="M85" s="53"/>
      <c r="N85" s="54"/>
      <c r="O85" s="55" t="str">
        <f aca="false">IF(L85="","",F85)</f>
        <v/>
      </c>
      <c r="P85" s="55" t="str">
        <f aca="false">IF(B85&lt;&gt;$M$5,"",VLOOKUP(A85,cod_cat,2,FALSE()))</f>
        <v/>
      </c>
      <c r="Q85" s="56" t="str">
        <f aca="false">IF(B85&lt;&gt;$M$5,"",$M$4)</f>
        <v/>
      </c>
      <c r="R85" s="57" t="str">
        <f aca="false">IF(B85&lt;&gt;$M$5,"",$R$2)</f>
        <v/>
      </c>
      <c r="S85" s="53"/>
    </row>
    <row r="86" customFormat="false" ht="15.75" hidden="false" customHeight="true" outlineLevel="0" collapsed="false">
      <c r="A86" s="45" t="str">
        <f aca="false">IF(N86="","",IF(G86=1,E86,"Erreur"))</f>
        <v/>
      </c>
      <c r="B86" s="46" t="str">
        <f aca="false">IF(N86="","",IF(G86=1,$M$5,"date"))</f>
        <v/>
      </c>
      <c r="C86" s="47" t="str">
        <f aca="false">IF(N86="","",IF(G86=1,D86,"de"))</f>
        <v/>
      </c>
      <c r="D86" s="48" t="n">
        <v>6</v>
      </c>
      <c r="E86" s="87" t="s">
        <v>50</v>
      </c>
      <c r="F86" s="87" t="s">
        <v>58</v>
      </c>
      <c r="G86" s="50" t="n">
        <f aca="false">IF(OR(VLOOKUP(E86,cod_cat,3,FALSE())=YEAR(N86),VLOOKUP(E86,cod_cat,4,FALSE())=YEAR(N86)),1,0)</f>
        <v>0</v>
      </c>
      <c r="I86" s="35"/>
      <c r="J86" s="89"/>
      <c r="K86" s="51" t="str">
        <f aca="false">IF(N86="","",IF(G86=1,A86&amp;" "&amp;B86&amp;" "&amp;C86,"Naissance"))</f>
        <v/>
      </c>
      <c r="L86" s="52"/>
      <c r="M86" s="53"/>
      <c r="N86" s="54"/>
      <c r="O86" s="55" t="str">
        <f aca="false">IF(L86="","",F86)</f>
        <v/>
      </c>
      <c r="P86" s="55" t="str">
        <f aca="false">IF(B86&lt;&gt;$M$5,"",VLOOKUP(A86,cod_cat,2,FALSE()))</f>
        <v/>
      </c>
      <c r="Q86" s="56" t="str">
        <f aca="false">IF(B86&lt;&gt;$M$5,"",$M$4)</f>
        <v/>
      </c>
      <c r="R86" s="57" t="str">
        <f aca="false">IF(B86&lt;&gt;$M$5,"",$R$2)</f>
        <v/>
      </c>
      <c r="S86" s="53"/>
    </row>
    <row r="87" customFormat="false" ht="15.75" hidden="false" customHeight="true" outlineLevel="0" collapsed="false">
      <c r="A87" s="45" t="str">
        <f aca="false">IF(N87="","",IF(G87=1,E87,"Erreur"))</f>
        <v/>
      </c>
      <c r="B87" s="46" t="str">
        <f aca="false">IF(N87="","",IF(G87=1,$M$5,"date"))</f>
        <v/>
      </c>
      <c r="C87" s="47" t="str">
        <f aca="false">IF(N87="","",IF(G87=1,D87,"de"))</f>
        <v/>
      </c>
      <c r="D87" s="48" t="n">
        <v>7</v>
      </c>
      <c r="E87" s="87" t="s">
        <v>50</v>
      </c>
      <c r="F87" s="87" t="s">
        <v>58</v>
      </c>
      <c r="G87" s="50" t="n">
        <f aca="false">IF(OR(VLOOKUP(E87,cod_cat,3,FALSE())=YEAR(N87),VLOOKUP(E87,cod_cat,4,FALSE())=YEAR(N87)),1,0)</f>
        <v>0</v>
      </c>
      <c r="I87" s="35"/>
      <c r="J87" s="89"/>
      <c r="K87" s="51" t="str">
        <f aca="false">IF(N87="","",IF(G87=1,A87&amp;" "&amp;B87&amp;" "&amp;C87,"Naissance"))</f>
        <v/>
      </c>
      <c r="L87" s="52"/>
      <c r="M87" s="53"/>
      <c r="N87" s="54"/>
      <c r="O87" s="55" t="str">
        <f aca="false">IF(L87="","",F87)</f>
        <v/>
      </c>
      <c r="P87" s="55" t="str">
        <f aca="false">IF(B87&lt;&gt;$M$5,"",VLOOKUP(A87,cod_cat,2,FALSE()))</f>
        <v/>
      </c>
      <c r="Q87" s="56" t="str">
        <f aca="false">IF(B87&lt;&gt;$M$5,"",$M$4)</f>
        <v/>
      </c>
      <c r="R87" s="57" t="str">
        <f aca="false">IF(B87&lt;&gt;$M$5,"",$R$2)</f>
        <v/>
      </c>
      <c r="S87" s="53"/>
    </row>
    <row r="88" customFormat="false" ht="15.75" hidden="false" customHeight="true" outlineLevel="0" collapsed="false">
      <c r="A88" s="73" t="str">
        <f aca="false">IF(N88="","",IF(G88=1,E88,"Erreur"))</f>
        <v/>
      </c>
      <c r="B88" s="74" t="str">
        <f aca="false">IF(N88="","",IF(G88=1,$M$5,"date"))</f>
        <v/>
      </c>
      <c r="C88" s="75" t="str">
        <f aca="false">IF(N88="","",IF(G88=1,D88,"de"))</f>
        <v/>
      </c>
      <c r="D88" s="48" t="n">
        <v>8</v>
      </c>
      <c r="E88" s="87" t="s">
        <v>50</v>
      </c>
      <c r="F88" s="87" t="s">
        <v>58</v>
      </c>
      <c r="G88" s="92" t="n">
        <f aca="false">IF(OR(VLOOKUP(E88,cod_cat,3,FALSE())=YEAR(N88),VLOOKUP(E88,cod_cat,4,FALSE())=YEAR(N88)),1,0)</f>
        <v>0</v>
      </c>
      <c r="I88" s="35"/>
      <c r="J88" s="89"/>
      <c r="K88" s="93" t="str">
        <f aca="false">IF(N88="","",IF(G88=1,A88&amp;" "&amp;B88&amp;" "&amp;C88,"Naissance"))</f>
        <v/>
      </c>
      <c r="L88" s="94"/>
      <c r="M88" s="95"/>
      <c r="N88" s="96"/>
      <c r="O88" s="97" t="str">
        <f aca="false">IF(L88="","",F88)</f>
        <v/>
      </c>
      <c r="P88" s="97" t="str">
        <f aca="false">IF(B88&lt;&gt;$M$5,"",VLOOKUP(A88,cod_cat,2,FALSE()))</f>
        <v/>
      </c>
      <c r="Q88" s="98" t="str">
        <f aca="false">IF(B88&lt;&gt;$M$5,"",$M$4)</f>
        <v/>
      </c>
      <c r="R88" s="99" t="str">
        <f aca="false">IF(B88&lt;&gt;$M$5,"",$R$2)</f>
        <v/>
      </c>
      <c r="S88" s="95"/>
    </row>
    <row r="89" customFormat="false" ht="15.75" hidden="false" customHeight="true" outlineLevel="0" collapsed="false">
      <c r="A89" s="29" t="str">
        <f aca="false">IF(N89="","",IF(G89=1,E89,"Erreur"))</f>
        <v/>
      </c>
      <c r="B89" s="30" t="str">
        <f aca="false">IF(N89="","",IF(G89=1,$M$5,"date"))</f>
        <v/>
      </c>
      <c r="C89" s="31" t="str">
        <f aca="false">IF(N89="","",IF(G89=1,D89,"de"))</f>
        <v/>
      </c>
      <c r="D89" s="32" t="n">
        <v>1</v>
      </c>
      <c r="E89" s="33" t="s">
        <v>51</v>
      </c>
      <c r="F89" s="33" t="s">
        <v>20</v>
      </c>
      <c r="G89" s="34" t="n">
        <f aca="false">IF(OR(VLOOKUP(E89,cod_cat,3,FALSE())=YEAR(N89),VLOOKUP(E89,cod_cat,4,FALSE())=YEAR(N89)),1,0)</f>
        <v>0</v>
      </c>
      <c r="I89" s="35" t="str">
        <f aca="false">IFERROR(VLOOKUP(E89,cod_cat,3,FALSE())&amp;"-"&amp;VLOOKUP(E89,cod_cat,4,FALSE()),"-")</f>
        <v>2010-2011</v>
      </c>
      <c r="J89" s="36" t="s">
        <v>72</v>
      </c>
      <c r="K89" s="90" t="str">
        <f aca="false">IF(N89="","",IF(G89=1,A89&amp;" "&amp;B89&amp;" "&amp;C89,"Naissance"))</f>
        <v/>
      </c>
      <c r="L89" s="38"/>
      <c r="M89" s="39"/>
      <c r="N89" s="40"/>
      <c r="O89" s="41" t="str">
        <f aca="false">IF(L89="","",F89)</f>
        <v/>
      </c>
      <c r="P89" s="41" t="str">
        <f aca="false">IF(B89&lt;&gt;$M$5,"",VLOOKUP(A89,cod_cat,2,FALSE()))</f>
        <v/>
      </c>
      <c r="Q89" s="42" t="str">
        <f aca="false">IF(B89&lt;&gt;$M$5,"",$M$4)</f>
        <v/>
      </c>
      <c r="R89" s="43" t="str">
        <f aca="false">IF(B89&lt;&gt;$M$5,"",$R$2)</f>
        <v/>
      </c>
      <c r="S89" s="39"/>
    </row>
    <row r="90" customFormat="false" ht="15.75" hidden="false" customHeight="true" outlineLevel="0" collapsed="false">
      <c r="A90" s="45" t="str">
        <f aca="false">IF(N90="","",IF(G90=1,E90,"Erreur"))</f>
        <v/>
      </c>
      <c r="B90" s="46" t="str">
        <f aca="false">IF(N90="","",IF(G90=1,$M$5,"date"))</f>
        <v/>
      </c>
      <c r="C90" s="47" t="str">
        <f aca="false">IF(N90="","",IF(G90=1,D90,"de"))</f>
        <v/>
      </c>
      <c r="D90" s="48" t="n">
        <v>2</v>
      </c>
      <c r="E90" s="49" t="s">
        <v>51</v>
      </c>
      <c r="F90" s="49" t="s">
        <v>20</v>
      </c>
      <c r="G90" s="50" t="n">
        <f aca="false">IF(OR(VLOOKUP(E90,cod_cat,3,FALSE())=YEAR(N90),VLOOKUP(E90,cod_cat,4,FALSE())=YEAR(N90)),1,0)</f>
        <v>0</v>
      </c>
      <c r="I90" s="35"/>
      <c r="J90" s="36"/>
      <c r="K90" s="51" t="str">
        <f aca="false">IF(N90="","",IF(G90=1,A90&amp;" "&amp;B90&amp;" "&amp;C90,"Naissance"))</f>
        <v/>
      </c>
      <c r="L90" s="52"/>
      <c r="M90" s="53"/>
      <c r="N90" s="54"/>
      <c r="O90" s="55" t="str">
        <f aca="false">IF(L90="","",F90)</f>
        <v/>
      </c>
      <c r="P90" s="55" t="str">
        <f aca="false">IF(B90&lt;&gt;$M$5,"",VLOOKUP(A90,cod_cat,2,FALSE()))</f>
        <v/>
      </c>
      <c r="Q90" s="56" t="str">
        <f aca="false">IF(B90&lt;&gt;$M$5,"",$M$4)</f>
        <v/>
      </c>
      <c r="R90" s="57" t="str">
        <f aca="false">IF(B90&lt;&gt;$M$5,"",$R$2)</f>
        <v/>
      </c>
      <c r="S90" s="53"/>
    </row>
    <row r="91" customFormat="false" ht="15.75" hidden="false" customHeight="true" outlineLevel="0" collapsed="false">
      <c r="A91" s="45" t="str">
        <f aca="false">IF(N91="","",IF(G91=1,E91,"Erreur"))</f>
        <v/>
      </c>
      <c r="B91" s="46" t="str">
        <f aca="false">IF(N91="","",IF(G91=1,$M$5,"date"))</f>
        <v/>
      </c>
      <c r="C91" s="47" t="str">
        <f aca="false">IF(N91="","",IF(G91=1,D91,"de"))</f>
        <v/>
      </c>
      <c r="D91" s="48" t="n">
        <v>3</v>
      </c>
      <c r="E91" s="49" t="s">
        <v>51</v>
      </c>
      <c r="F91" s="49" t="s">
        <v>20</v>
      </c>
      <c r="G91" s="50" t="n">
        <f aca="false">IF(OR(VLOOKUP(E91,cod_cat,3,FALSE())=YEAR(N91),VLOOKUP(E91,cod_cat,4,FALSE())=YEAR(N91)),1,0)</f>
        <v>0</v>
      </c>
      <c r="I91" s="35"/>
      <c r="J91" s="36"/>
      <c r="K91" s="51" t="str">
        <f aca="false">IF(N91="","",IF(G91=1,A91&amp;" "&amp;B91&amp;" "&amp;C91,"Naissance"))</f>
        <v/>
      </c>
      <c r="L91" s="52"/>
      <c r="M91" s="53"/>
      <c r="N91" s="54"/>
      <c r="O91" s="55" t="str">
        <f aca="false">IF(L91="","",F91)</f>
        <v/>
      </c>
      <c r="P91" s="55" t="str">
        <f aca="false">IF(B91&lt;&gt;$M$5,"",VLOOKUP(A91,cod_cat,2,FALSE()))</f>
        <v/>
      </c>
      <c r="Q91" s="56" t="str">
        <f aca="false">IF(B91&lt;&gt;$M$5,"",$M$4)</f>
        <v/>
      </c>
      <c r="R91" s="57" t="str">
        <f aca="false">IF(B91&lt;&gt;$M$5,"",$R$2)</f>
        <v/>
      </c>
      <c r="S91" s="53"/>
    </row>
    <row r="92" customFormat="false" ht="15.75" hidden="false" customHeight="true" outlineLevel="0" collapsed="false">
      <c r="A92" s="45" t="str">
        <f aca="false">IF(N92="","",IF(G92=1,E92,"Erreur"))</f>
        <v/>
      </c>
      <c r="B92" s="46" t="str">
        <f aca="false">IF(N92="","",IF(G92=1,$M$5,"date"))</f>
        <v/>
      </c>
      <c r="C92" s="47" t="str">
        <f aca="false">IF(N92="","",IF(G92=1,D92,"de"))</f>
        <v/>
      </c>
      <c r="D92" s="48" t="n">
        <v>4</v>
      </c>
      <c r="E92" s="49" t="s">
        <v>51</v>
      </c>
      <c r="F92" s="49" t="s">
        <v>20</v>
      </c>
      <c r="G92" s="50" t="n">
        <f aca="false">IF(OR(VLOOKUP(E92,cod_cat,3,FALSE())=YEAR(N92),VLOOKUP(E92,cod_cat,4,FALSE())=YEAR(N92)),1,0)</f>
        <v>0</v>
      </c>
      <c r="I92" s="35"/>
      <c r="J92" s="36"/>
      <c r="K92" s="51" t="str">
        <f aca="false">IF(N92="","",IF(G92=1,A92&amp;" "&amp;B92&amp;" "&amp;C92,"Naissance"))</f>
        <v/>
      </c>
      <c r="L92" s="52"/>
      <c r="M92" s="53"/>
      <c r="N92" s="54"/>
      <c r="O92" s="55" t="str">
        <f aca="false">IF(L92="","",F92)</f>
        <v/>
      </c>
      <c r="P92" s="55" t="str">
        <f aca="false">IF(B92&lt;&gt;$M$5,"",VLOOKUP(A92,cod_cat,2,FALSE()))</f>
        <v/>
      </c>
      <c r="Q92" s="56" t="str">
        <f aca="false">IF(B92&lt;&gt;$M$5,"",$M$4)</f>
        <v/>
      </c>
      <c r="R92" s="57" t="str">
        <f aca="false">IF(B92&lt;&gt;$M$5,"",$R$2)</f>
        <v/>
      </c>
      <c r="S92" s="53"/>
    </row>
    <row r="93" customFormat="false" ht="15.75" hidden="false" customHeight="true" outlineLevel="0" collapsed="false">
      <c r="A93" s="45" t="str">
        <f aca="false">IF(N93="","",IF(G93=1,E93,"Erreur"))</f>
        <v/>
      </c>
      <c r="B93" s="46" t="str">
        <f aca="false">IF(N93="","",IF(G93=1,$M$5,"date"))</f>
        <v/>
      </c>
      <c r="C93" s="47" t="str">
        <f aca="false">IF(N93="","",IF(G93=1,D93,"de"))</f>
        <v/>
      </c>
      <c r="D93" s="48" t="n">
        <v>5</v>
      </c>
      <c r="E93" s="49" t="s">
        <v>51</v>
      </c>
      <c r="F93" s="49" t="s">
        <v>20</v>
      </c>
      <c r="G93" s="50" t="n">
        <f aca="false">IF(OR(VLOOKUP(E93,cod_cat,3,FALSE())=YEAR(N93),VLOOKUP(E93,cod_cat,4,FALSE())=YEAR(N93)),1,0)</f>
        <v>0</v>
      </c>
      <c r="I93" s="35"/>
      <c r="J93" s="36"/>
      <c r="K93" s="51" t="str">
        <f aca="false">IF(N93="","",IF(G93=1,A93&amp;" "&amp;B93&amp;" "&amp;C93,"Naissance"))</f>
        <v/>
      </c>
      <c r="L93" s="52"/>
      <c r="M93" s="53"/>
      <c r="N93" s="54"/>
      <c r="O93" s="55" t="str">
        <f aca="false">IF(L93="","",F93)</f>
        <v/>
      </c>
      <c r="P93" s="55" t="str">
        <f aca="false">IF(B93&lt;&gt;$M$5,"",VLOOKUP(A93,cod_cat,2,FALSE()))</f>
        <v/>
      </c>
      <c r="Q93" s="56" t="str">
        <f aca="false">IF(B93&lt;&gt;$M$5,"",$M$4)</f>
        <v/>
      </c>
      <c r="R93" s="57" t="str">
        <f aca="false">IF(B93&lt;&gt;$M$5,"",$R$2)</f>
        <v/>
      </c>
      <c r="S93" s="53"/>
    </row>
    <row r="94" customFormat="false" ht="15.75" hidden="false" customHeight="true" outlineLevel="0" collapsed="false">
      <c r="A94" s="45" t="str">
        <f aca="false">IF(N94="","",IF(G94=1,E94,"Erreur"))</f>
        <v/>
      </c>
      <c r="B94" s="46" t="str">
        <f aca="false">IF(N94="","",IF(G94=1,$M$5,"date"))</f>
        <v/>
      </c>
      <c r="C94" s="47" t="str">
        <f aca="false">IF(N94="","",IF(G94=1,D94,"de"))</f>
        <v/>
      </c>
      <c r="D94" s="48" t="n">
        <v>6</v>
      </c>
      <c r="E94" s="49" t="s">
        <v>51</v>
      </c>
      <c r="F94" s="49" t="s">
        <v>20</v>
      </c>
      <c r="G94" s="50" t="n">
        <f aca="false">IF(OR(VLOOKUP(E94,cod_cat,3,FALSE())=YEAR(N94),VLOOKUP(E94,cod_cat,4,FALSE())=YEAR(N94)),1,0)</f>
        <v>0</v>
      </c>
      <c r="I94" s="35"/>
      <c r="J94" s="36"/>
      <c r="K94" s="51" t="str">
        <f aca="false">IF(N94="","",IF(G94=1,A94&amp;" "&amp;B94&amp;" "&amp;C94,"Naissance"))</f>
        <v/>
      </c>
      <c r="L94" s="52"/>
      <c r="M94" s="53"/>
      <c r="N94" s="54"/>
      <c r="O94" s="55" t="str">
        <f aca="false">IF(L94="","",F94)</f>
        <v/>
      </c>
      <c r="P94" s="55" t="str">
        <f aca="false">IF(B94&lt;&gt;$M$5,"",VLOOKUP(A94,cod_cat,2,FALSE()))</f>
        <v/>
      </c>
      <c r="Q94" s="56" t="str">
        <f aca="false">IF(B94&lt;&gt;$M$5,"",$M$4)</f>
        <v/>
      </c>
      <c r="R94" s="57" t="str">
        <f aca="false">IF(B94&lt;&gt;$M$5,"",$R$2)</f>
        <v/>
      </c>
      <c r="S94" s="53"/>
    </row>
    <row r="95" customFormat="false" ht="15.75" hidden="false" customHeight="true" outlineLevel="0" collapsed="false">
      <c r="A95" s="45" t="str">
        <f aca="false">IF(N95="","",IF(G95=1,E95,"Erreur"))</f>
        <v/>
      </c>
      <c r="B95" s="46" t="str">
        <f aca="false">IF(N95="","",IF(G95=1,$M$5,"date"))</f>
        <v/>
      </c>
      <c r="C95" s="47" t="str">
        <f aca="false">IF(N95="","",IF(G95=1,D95,"de"))</f>
        <v/>
      </c>
      <c r="D95" s="48" t="n">
        <v>7</v>
      </c>
      <c r="E95" s="49" t="s">
        <v>51</v>
      </c>
      <c r="F95" s="49" t="s">
        <v>20</v>
      </c>
      <c r="G95" s="50" t="n">
        <f aca="false">IF(OR(VLOOKUP(E95,cod_cat,3,FALSE())=YEAR(N95),VLOOKUP(E95,cod_cat,4,FALSE())=YEAR(N95)),1,0)</f>
        <v>0</v>
      </c>
      <c r="I95" s="35"/>
      <c r="J95" s="36"/>
      <c r="K95" s="51" t="str">
        <f aca="false">IF(N95="","",IF(G95=1,A95&amp;" "&amp;B95&amp;" "&amp;C95,"Naissance"))</f>
        <v/>
      </c>
      <c r="L95" s="52"/>
      <c r="M95" s="53"/>
      <c r="N95" s="54"/>
      <c r="O95" s="55" t="str">
        <f aca="false">IF(L95="","",F95)</f>
        <v/>
      </c>
      <c r="P95" s="55" t="str">
        <f aca="false">IF(B95&lt;&gt;$M$5,"",VLOOKUP(A95,cod_cat,2,FALSE()))</f>
        <v/>
      </c>
      <c r="Q95" s="56" t="str">
        <f aca="false">IF(B95&lt;&gt;$M$5,"",$M$4)</f>
        <v/>
      </c>
      <c r="R95" s="57" t="str">
        <f aca="false">IF(B95&lt;&gt;$M$5,"",$R$2)</f>
        <v/>
      </c>
      <c r="S95" s="53"/>
    </row>
    <row r="96" customFormat="false" ht="15.75" hidden="false" customHeight="true" outlineLevel="0" collapsed="false">
      <c r="A96" s="73" t="str">
        <f aca="false">IF(N96="","",IF(G96=1,E96,"Erreur"))</f>
        <v/>
      </c>
      <c r="B96" s="74" t="str">
        <f aca="false">IF(N96="","",IF(G96=1,$M$5,"date"))</f>
        <v/>
      </c>
      <c r="C96" s="75" t="str">
        <f aca="false">IF(N96="","",IF(G96=1,D96,"de"))</f>
        <v/>
      </c>
      <c r="D96" s="76" t="n">
        <v>8</v>
      </c>
      <c r="E96" s="77" t="s">
        <v>51</v>
      </c>
      <c r="F96" s="77" t="s">
        <v>20</v>
      </c>
      <c r="G96" s="78" t="n">
        <f aca="false">IF(OR(VLOOKUP(E96,cod_cat,3,FALSE())=YEAR(N96),VLOOKUP(E96,cod_cat,4,FALSE())=YEAR(N96)),1,0)</f>
        <v>0</v>
      </c>
      <c r="I96" s="35"/>
      <c r="J96" s="36"/>
      <c r="K96" s="93" t="str">
        <f aca="false">IF(N96="","",IF(G96=1,A96&amp;" "&amp;B96&amp;" "&amp;C96,"Naissance"))</f>
        <v/>
      </c>
      <c r="L96" s="94"/>
      <c r="M96" s="95"/>
      <c r="N96" s="96"/>
      <c r="O96" s="97" t="str">
        <f aca="false">IF(L96="","",F96)</f>
        <v/>
      </c>
      <c r="P96" s="97" t="str">
        <f aca="false">IF(B96&lt;&gt;$M$5,"",VLOOKUP(A96,cod_cat,2,FALSE()))</f>
        <v/>
      </c>
      <c r="Q96" s="98" t="str">
        <f aca="false">IF(B96&lt;&gt;$M$5,"",$M$4)</f>
        <v/>
      </c>
      <c r="R96" s="99" t="str">
        <f aca="false">IF(B96&lt;&gt;$M$5,"",$R$2)</f>
        <v/>
      </c>
      <c r="S96" s="95"/>
    </row>
    <row r="97" customFormat="false" ht="15.75" hidden="false" customHeight="true" outlineLevel="0" collapsed="false">
      <c r="A97" s="29" t="str">
        <f aca="false">IF(N97="","",IF(G97=1,E97,"Erreur"))</f>
        <v/>
      </c>
      <c r="B97" s="30" t="str">
        <f aca="false">IF(N97="","",IF(G97=1,$M$5,"date"))</f>
        <v/>
      </c>
      <c r="C97" s="31" t="str">
        <f aca="false">IF(N97="","",IF(G97=1,D97,"de"))</f>
        <v/>
      </c>
      <c r="D97" s="48" t="n">
        <v>1</v>
      </c>
      <c r="E97" s="87" t="s">
        <v>52</v>
      </c>
      <c r="F97" s="87" t="s">
        <v>58</v>
      </c>
      <c r="G97" s="88" t="n">
        <f aca="false">IF(OR(VLOOKUP(E97,cod_cat,3,FALSE())=YEAR(N97),VLOOKUP(E97,cod_cat,4,FALSE())=YEAR(N97)),1,0)</f>
        <v>0</v>
      </c>
      <c r="I97" s="35"/>
      <c r="J97" s="89" t="s">
        <v>73</v>
      </c>
      <c r="K97" s="90" t="str">
        <f aca="false">IF(N97="","",IF(G97=1,A97&amp;" "&amp;B97&amp;" "&amp;C97,"Naissance"))</f>
        <v/>
      </c>
      <c r="L97" s="38"/>
      <c r="M97" s="39"/>
      <c r="N97" s="40"/>
      <c r="O97" s="41" t="str">
        <f aca="false">IF(L97="","",F97)</f>
        <v/>
      </c>
      <c r="P97" s="41" t="str">
        <f aca="false">IF(B97&lt;&gt;$M$5,"",VLOOKUP(A97,cod_cat,2,FALSE()))</f>
        <v/>
      </c>
      <c r="Q97" s="42" t="str">
        <f aca="false">IF(B97&lt;&gt;$M$5,"",$M$4)</f>
        <v/>
      </c>
      <c r="R97" s="43" t="str">
        <f aca="false">IF(B97&lt;&gt;$M$5,"",$R$2)</f>
        <v/>
      </c>
      <c r="S97" s="39"/>
    </row>
    <row r="98" customFormat="false" ht="15.75" hidden="false" customHeight="true" outlineLevel="0" collapsed="false">
      <c r="A98" s="45" t="str">
        <f aca="false">IF(N98="","",IF(G98=1,E98,"Erreur"))</f>
        <v/>
      </c>
      <c r="B98" s="46" t="str">
        <f aca="false">IF(N98="","",IF(G98=1,$M$5,"date"))</f>
        <v/>
      </c>
      <c r="C98" s="47" t="str">
        <f aca="false">IF(N98="","",IF(G98=1,D98,"de"))</f>
        <v/>
      </c>
      <c r="D98" s="48" t="n">
        <v>2</v>
      </c>
      <c r="E98" s="87" t="s">
        <v>52</v>
      </c>
      <c r="F98" s="87" t="s">
        <v>58</v>
      </c>
      <c r="G98" s="50" t="n">
        <f aca="false">IF(OR(VLOOKUP(E98,cod_cat,3,FALSE())=YEAR(N98),VLOOKUP(E98,cod_cat,4,FALSE())=YEAR(N98)),1,0)</f>
        <v>0</v>
      </c>
      <c r="I98" s="35"/>
      <c r="J98" s="89"/>
      <c r="K98" s="51" t="str">
        <f aca="false">IF(N98="","",IF(G98=1,A98&amp;" "&amp;B98&amp;" "&amp;C98,"Naissance"))</f>
        <v/>
      </c>
      <c r="L98" s="52"/>
      <c r="M98" s="53"/>
      <c r="N98" s="54"/>
      <c r="O98" s="55" t="str">
        <f aca="false">IF(L98="","",F98)</f>
        <v/>
      </c>
      <c r="P98" s="55" t="str">
        <f aca="false">IF(B98&lt;&gt;$M$5,"",VLOOKUP(A98,cod_cat,2,FALSE()))</f>
        <v/>
      </c>
      <c r="Q98" s="56" t="str">
        <f aca="false">IF(B98&lt;&gt;$M$5,"",$M$4)</f>
        <v/>
      </c>
      <c r="R98" s="57" t="str">
        <f aca="false">IF(B98&lt;&gt;$M$5,"",$R$2)</f>
        <v/>
      </c>
      <c r="S98" s="53"/>
    </row>
    <row r="99" customFormat="false" ht="15.75" hidden="false" customHeight="true" outlineLevel="0" collapsed="false">
      <c r="A99" s="45" t="str">
        <f aca="false">IF(N99="","",IF(G99=1,E99,"Erreur"))</f>
        <v/>
      </c>
      <c r="B99" s="46" t="str">
        <f aca="false">IF(N99="","",IF(G99=1,$M$5,"date"))</f>
        <v/>
      </c>
      <c r="C99" s="47" t="str">
        <f aca="false">IF(N99="","",IF(G99=1,D99,"de"))</f>
        <v/>
      </c>
      <c r="D99" s="48" t="n">
        <v>3</v>
      </c>
      <c r="E99" s="87" t="s">
        <v>52</v>
      </c>
      <c r="F99" s="87" t="s">
        <v>58</v>
      </c>
      <c r="G99" s="50" t="n">
        <f aca="false">IF(OR(VLOOKUP(E99,cod_cat,3,FALSE())=YEAR(N99),VLOOKUP(E99,cod_cat,4,FALSE())=YEAR(N99)),1,0)</f>
        <v>0</v>
      </c>
      <c r="I99" s="35"/>
      <c r="J99" s="89"/>
      <c r="K99" s="51" t="str">
        <f aca="false">IF(N99="","",IF(G99=1,A99&amp;" "&amp;B99&amp;" "&amp;C99,"Naissance"))</f>
        <v/>
      </c>
      <c r="L99" s="52"/>
      <c r="M99" s="53"/>
      <c r="N99" s="54"/>
      <c r="O99" s="55" t="str">
        <f aca="false">IF(L99="","",F99)</f>
        <v/>
      </c>
      <c r="P99" s="55" t="str">
        <f aca="false">IF(B99&lt;&gt;$M$5,"",VLOOKUP(A99,cod_cat,2,FALSE()))</f>
        <v/>
      </c>
      <c r="Q99" s="56" t="str">
        <f aca="false">IF(B99&lt;&gt;$M$5,"",$M$4)</f>
        <v/>
      </c>
      <c r="R99" s="57" t="str">
        <f aca="false">IF(B99&lt;&gt;$M$5,"",$R$2)</f>
        <v/>
      </c>
      <c r="S99" s="53"/>
    </row>
    <row r="100" customFormat="false" ht="15.75" hidden="false" customHeight="true" outlineLevel="0" collapsed="false">
      <c r="A100" s="45" t="str">
        <f aca="false">IF(N100="","",IF(G100=1,E100,"Erreur"))</f>
        <v/>
      </c>
      <c r="B100" s="46" t="str">
        <f aca="false">IF(N100="","",IF(G100=1,$M$5,"date"))</f>
        <v/>
      </c>
      <c r="C100" s="47" t="str">
        <f aca="false">IF(N100="","",IF(G100=1,D100,"de"))</f>
        <v/>
      </c>
      <c r="D100" s="48" t="n">
        <v>4</v>
      </c>
      <c r="E100" s="87" t="s">
        <v>52</v>
      </c>
      <c r="F100" s="87" t="s">
        <v>58</v>
      </c>
      <c r="G100" s="50" t="n">
        <f aca="false">IF(OR(VLOOKUP(E100,cod_cat,3,FALSE())=YEAR(N100),VLOOKUP(E100,cod_cat,4,FALSE())=YEAR(N100)),1,0)</f>
        <v>0</v>
      </c>
      <c r="I100" s="35"/>
      <c r="J100" s="89"/>
      <c r="K100" s="51" t="str">
        <f aca="false">IF(N100="","",IF(G100=1,A100&amp;" "&amp;B100&amp;" "&amp;C100,"Naissance"))</f>
        <v/>
      </c>
      <c r="L100" s="52"/>
      <c r="M100" s="53"/>
      <c r="N100" s="54"/>
      <c r="O100" s="55" t="str">
        <f aca="false">IF(L100="","",F100)</f>
        <v/>
      </c>
      <c r="P100" s="55" t="str">
        <f aca="false">IF(B100&lt;&gt;$M$5,"",VLOOKUP(A100,cod_cat,2,FALSE()))</f>
        <v/>
      </c>
      <c r="Q100" s="56" t="str">
        <f aca="false">IF(B100&lt;&gt;$M$5,"",$M$4)</f>
        <v/>
      </c>
      <c r="R100" s="57" t="str">
        <f aca="false">IF(B100&lt;&gt;$M$5,"",$R$2)</f>
        <v/>
      </c>
      <c r="S100" s="53"/>
    </row>
    <row r="101" customFormat="false" ht="15.75" hidden="false" customHeight="true" outlineLevel="0" collapsed="false">
      <c r="A101" s="45" t="str">
        <f aca="false">IF(N101="","",IF(G101=1,E101,"Erreur"))</f>
        <v/>
      </c>
      <c r="B101" s="46" t="str">
        <f aca="false">IF(N101="","",IF(G101=1,$M$5,"date"))</f>
        <v/>
      </c>
      <c r="C101" s="47" t="str">
        <f aca="false">IF(N101="","",IF(G101=1,D101,"de"))</f>
        <v/>
      </c>
      <c r="D101" s="48" t="n">
        <v>5</v>
      </c>
      <c r="E101" s="87" t="s">
        <v>52</v>
      </c>
      <c r="F101" s="87" t="s">
        <v>58</v>
      </c>
      <c r="G101" s="50" t="n">
        <f aca="false">IF(OR(VLOOKUP(E101,cod_cat,3,FALSE())=YEAR(N101),VLOOKUP(E101,cod_cat,4,FALSE())=YEAR(N101)),1,0)</f>
        <v>0</v>
      </c>
      <c r="I101" s="35"/>
      <c r="J101" s="89"/>
      <c r="K101" s="51" t="str">
        <f aca="false">IF(N101="","",IF(G101=1,A101&amp;" "&amp;B101&amp;" "&amp;C101,"Naissance"))</f>
        <v/>
      </c>
      <c r="L101" s="52"/>
      <c r="M101" s="53"/>
      <c r="N101" s="54"/>
      <c r="O101" s="55" t="str">
        <f aca="false">IF(L101="","",F101)</f>
        <v/>
      </c>
      <c r="P101" s="55" t="str">
        <f aca="false">IF(B101&lt;&gt;$M$5,"",VLOOKUP(A101,cod_cat,2,FALSE()))</f>
        <v/>
      </c>
      <c r="Q101" s="56" t="str">
        <f aca="false">IF(B101&lt;&gt;$M$5,"",$M$4)</f>
        <v/>
      </c>
      <c r="R101" s="57" t="str">
        <f aca="false">IF(B101&lt;&gt;$M$5,"",$R$2)</f>
        <v/>
      </c>
      <c r="S101" s="53"/>
    </row>
    <row r="102" customFormat="false" ht="15.75" hidden="false" customHeight="true" outlineLevel="0" collapsed="false">
      <c r="A102" s="45" t="str">
        <f aca="false">IF(N102="","",IF(G102=1,E102,"Erreur"))</f>
        <v/>
      </c>
      <c r="B102" s="46" t="str">
        <f aca="false">IF(N102="","",IF(G102=1,$M$5,"date"))</f>
        <v/>
      </c>
      <c r="C102" s="47" t="str">
        <f aca="false">IF(N102="","",IF(G102=1,D102,"de"))</f>
        <v/>
      </c>
      <c r="D102" s="48" t="n">
        <v>6</v>
      </c>
      <c r="E102" s="87" t="s">
        <v>52</v>
      </c>
      <c r="F102" s="87" t="s">
        <v>58</v>
      </c>
      <c r="G102" s="50" t="n">
        <f aca="false">IF(OR(VLOOKUP(E102,cod_cat,3,FALSE())=YEAR(N102),VLOOKUP(E102,cod_cat,4,FALSE())=YEAR(N102)),1,0)</f>
        <v>0</v>
      </c>
      <c r="I102" s="35"/>
      <c r="J102" s="89"/>
      <c r="K102" s="51" t="str">
        <f aca="false">IF(N102="","",IF(G102=1,A102&amp;" "&amp;B102&amp;" "&amp;C102,"Naissance"))</f>
        <v/>
      </c>
      <c r="L102" s="52"/>
      <c r="M102" s="53"/>
      <c r="N102" s="54"/>
      <c r="O102" s="55" t="str">
        <f aca="false">IF(L102="","",F102)</f>
        <v/>
      </c>
      <c r="P102" s="55" t="str">
        <f aca="false">IF(B102&lt;&gt;$M$5,"",VLOOKUP(A102,cod_cat,2,FALSE()))</f>
        <v/>
      </c>
      <c r="Q102" s="56" t="str">
        <f aca="false">IF(B102&lt;&gt;$M$5,"",$M$4)</f>
        <v/>
      </c>
      <c r="R102" s="57" t="str">
        <f aca="false">IF(B102&lt;&gt;$M$5,"",$R$2)</f>
        <v/>
      </c>
      <c r="S102" s="53"/>
    </row>
    <row r="103" customFormat="false" ht="15.75" hidden="false" customHeight="true" outlineLevel="0" collapsed="false">
      <c r="A103" s="45" t="str">
        <f aca="false">IF(N103="","",IF(G103=1,E103,"Erreur"))</f>
        <v/>
      </c>
      <c r="B103" s="46" t="str">
        <f aca="false">IF(N103="","",IF(G103=1,$M$5,"date"))</f>
        <v/>
      </c>
      <c r="C103" s="47" t="str">
        <f aca="false">IF(N103="","",IF(G103=1,D103,"de"))</f>
        <v/>
      </c>
      <c r="D103" s="48" t="n">
        <v>7</v>
      </c>
      <c r="E103" s="87" t="s">
        <v>52</v>
      </c>
      <c r="F103" s="87" t="s">
        <v>58</v>
      </c>
      <c r="G103" s="50" t="n">
        <f aca="false">IF(OR(VLOOKUP(E103,cod_cat,3,FALSE())=YEAR(N103),VLOOKUP(E103,cod_cat,4,FALSE())=YEAR(N103)),1,0)</f>
        <v>0</v>
      </c>
      <c r="I103" s="35"/>
      <c r="J103" s="89"/>
      <c r="K103" s="51" t="str">
        <f aca="false">IF(N103="","",IF(G103=1,A103&amp;" "&amp;B103&amp;" "&amp;C103,"Naissance"))</f>
        <v/>
      </c>
      <c r="L103" s="52"/>
      <c r="M103" s="53"/>
      <c r="N103" s="54"/>
      <c r="O103" s="55" t="str">
        <f aca="false">IF(L103="","",F103)</f>
        <v/>
      </c>
      <c r="P103" s="55" t="str">
        <f aca="false">IF(B103&lt;&gt;$M$5,"",VLOOKUP(A103,cod_cat,2,FALSE()))</f>
        <v/>
      </c>
      <c r="Q103" s="56" t="str">
        <f aca="false">IF(B103&lt;&gt;$M$5,"",$M$4)</f>
        <v/>
      </c>
      <c r="R103" s="57" t="str">
        <f aca="false">IF(B103&lt;&gt;$M$5,"",$R$2)</f>
        <v/>
      </c>
      <c r="S103" s="53"/>
    </row>
    <row r="104" customFormat="false" ht="15.75" hidden="false" customHeight="true" outlineLevel="0" collapsed="false">
      <c r="A104" s="73" t="str">
        <f aca="false">IF(N104="","",IF(G104=1,E104,"Erreur"))</f>
        <v/>
      </c>
      <c r="B104" s="74" t="str">
        <f aca="false">IF(N104="","",IF(G104=1,$M$5,"date"))</f>
        <v/>
      </c>
      <c r="C104" s="75" t="str">
        <f aca="false">IF(N104="","",IF(G104=1,D104,"de"))</f>
        <v/>
      </c>
      <c r="D104" s="48" t="n">
        <v>8</v>
      </c>
      <c r="E104" s="87" t="s">
        <v>52</v>
      </c>
      <c r="F104" s="87" t="s">
        <v>58</v>
      </c>
      <c r="G104" s="92" t="n">
        <f aca="false">IF(OR(VLOOKUP(E104,cod_cat,3,FALSE())=YEAR(N104),VLOOKUP(E104,cod_cat,4,FALSE())=YEAR(N104)),1,0)</f>
        <v>0</v>
      </c>
      <c r="I104" s="35"/>
      <c r="J104" s="89"/>
      <c r="K104" s="93" t="str">
        <f aca="false">IF(N104="","",IF(G104=1,A104&amp;" "&amp;B104&amp;" "&amp;C104,"Naissance"))</f>
        <v/>
      </c>
      <c r="L104" s="94"/>
      <c r="M104" s="95"/>
      <c r="N104" s="96"/>
      <c r="O104" s="97" t="str">
        <f aca="false">IF(L104="","",F104)</f>
        <v/>
      </c>
      <c r="P104" s="97" t="str">
        <f aca="false">IF(B104&lt;&gt;$M$5,"",VLOOKUP(A104,cod_cat,2,FALSE()))</f>
        <v/>
      </c>
      <c r="Q104" s="98" t="str">
        <f aca="false">IF(B104&lt;&gt;$M$5,"",$M$4)</f>
        <v/>
      </c>
      <c r="R104" s="99" t="str">
        <f aca="false">IF(B104&lt;&gt;$M$5,"",$R$2)</f>
        <v/>
      </c>
      <c r="S104" s="95"/>
    </row>
    <row r="105" customFormat="false" ht="15.75" hidden="false" customHeight="true" outlineLevel="0" collapsed="false">
      <c r="A105" s="29" t="str">
        <f aca="false">IF(N105="","",IF(G105=1,E105,"Erreur"))</f>
        <v/>
      </c>
      <c r="B105" s="30" t="str">
        <f aca="false">IF(N105="","",IF(G105=1,$M$5,"date"))</f>
        <v/>
      </c>
      <c r="C105" s="31" t="str">
        <f aca="false">IF(N105="","",IF(G105=1,D105,"de"))</f>
        <v/>
      </c>
      <c r="D105" s="32" t="n">
        <v>1</v>
      </c>
      <c r="E105" s="33" t="s">
        <v>53</v>
      </c>
      <c r="F105" s="33" t="s">
        <v>20</v>
      </c>
      <c r="G105" s="34" t="n">
        <f aca="false">IF(OR(VLOOKUP(E105,cod_cat,3,FALSE())=YEAR(N105),VLOOKUP(E105,cod_cat,4,FALSE())=YEAR(N105)),1,0)</f>
        <v>0</v>
      </c>
      <c r="I105" s="35" t="str">
        <f aca="false">IFERROR(VLOOKUP(E105,cod_cat,3,FALSE())&amp;"-"&amp;VLOOKUP(E105,cod_cat,4,FALSE()),"-")</f>
        <v>2008-2009</v>
      </c>
      <c r="J105" s="36" t="s">
        <v>74</v>
      </c>
      <c r="K105" s="90" t="str">
        <f aca="false">IF(N105="","",IF(G105=1,A105&amp;" "&amp;B105&amp;" "&amp;C105,"Naissance"))</f>
        <v/>
      </c>
      <c r="L105" s="38"/>
      <c r="M105" s="39"/>
      <c r="N105" s="40"/>
      <c r="O105" s="41" t="str">
        <f aca="false">IF(L105="","",F105)</f>
        <v/>
      </c>
      <c r="P105" s="41" t="str">
        <f aca="false">IF(B105&lt;&gt;$M$5,"",VLOOKUP(A105,cod_cat,2,FALSE()))</f>
        <v/>
      </c>
      <c r="Q105" s="42" t="str">
        <f aca="false">IF(B105&lt;&gt;$M$5,"",$M$4)</f>
        <v/>
      </c>
      <c r="R105" s="43" t="str">
        <f aca="false">IF(B105&lt;&gt;$M$5,"",$R$2)</f>
        <v/>
      </c>
      <c r="S105" s="39"/>
    </row>
    <row r="106" customFormat="false" ht="15.75" hidden="false" customHeight="true" outlineLevel="0" collapsed="false">
      <c r="A106" s="45" t="str">
        <f aca="false">IF(N106="","",IF(G106=1,E106,"Erreur"))</f>
        <v/>
      </c>
      <c r="B106" s="46" t="str">
        <f aca="false">IF(N106="","",IF(G106=1,$M$5,"date"))</f>
        <v/>
      </c>
      <c r="C106" s="47" t="str">
        <f aca="false">IF(N106="","",IF(G106=1,D106,"de"))</f>
        <v/>
      </c>
      <c r="D106" s="48" t="n">
        <v>2</v>
      </c>
      <c r="E106" s="49" t="s">
        <v>53</v>
      </c>
      <c r="F106" s="49" t="s">
        <v>20</v>
      </c>
      <c r="G106" s="50" t="n">
        <f aca="false">IF(OR(VLOOKUP(E106,cod_cat,3,FALSE())=YEAR(N106),VLOOKUP(E106,cod_cat,4,FALSE())=YEAR(N106)),1,0)</f>
        <v>0</v>
      </c>
      <c r="I106" s="35"/>
      <c r="J106" s="36"/>
      <c r="K106" s="51" t="str">
        <f aca="false">IF(N106="","",IF(G106=1,A106&amp;" "&amp;B106&amp;" "&amp;C106,"Naissance"))</f>
        <v/>
      </c>
      <c r="L106" s="52"/>
      <c r="M106" s="53"/>
      <c r="N106" s="54"/>
      <c r="O106" s="55" t="str">
        <f aca="false">IF(L106="","",F106)</f>
        <v/>
      </c>
      <c r="P106" s="55" t="str">
        <f aca="false">IF(B106&lt;&gt;$M$5,"",VLOOKUP(A106,cod_cat,2,FALSE()))</f>
        <v/>
      </c>
      <c r="Q106" s="56" t="str">
        <f aca="false">IF(B106&lt;&gt;$M$5,"",$M$4)</f>
        <v/>
      </c>
      <c r="R106" s="57" t="str">
        <f aca="false">IF(B106&lt;&gt;$M$5,"",$R$2)</f>
        <v/>
      </c>
      <c r="S106" s="53"/>
    </row>
    <row r="107" customFormat="false" ht="15.75" hidden="false" customHeight="true" outlineLevel="0" collapsed="false">
      <c r="A107" s="45" t="str">
        <f aca="false">IF(N107="","",IF(G107=1,E107,"Erreur"))</f>
        <v/>
      </c>
      <c r="B107" s="46" t="str">
        <f aca="false">IF(N107="","",IF(G107=1,$M$5,"date"))</f>
        <v/>
      </c>
      <c r="C107" s="47" t="str">
        <f aca="false">IF(N107="","",IF(G107=1,D107,"de"))</f>
        <v/>
      </c>
      <c r="D107" s="48" t="n">
        <v>3</v>
      </c>
      <c r="E107" s="49" t="s">
        <v>53</v>
      </c>
      <c r="F107" s="49" t="s">
        <v>20</v>
      </c>
      <c r="G107" s="50" t="n">
        <f aca="false">IF(OR(VLOOKUP(E107,cod_cat,3,FALSE())=YEAR(N107),VLOOKUP(E107,cod_cat,4,FALSE())=YEAR(N107)),1,0)</f>
        <v>0</v>
      </c>
      <c r="I107" s="35"/>
      <c r="J107" s="36"/>
      <c r="K107" s="51" t="str">
        <f aca="false">IF(N107="","",IF(G107=1,A107&amp;" "&amp;B107&amp;" "&amp;C107,"Naissance"))</f>
        <v/>
      </c>
      <c r="L107" s="52"/>
      <c r="M107" s="53"/>
      <c r="N107" s="54"/>
      <c r="O107" s="55" t="str">
        <f aca="false">IF(L107="","",F107)</f>
        <v/>
      </c>
      <c r="P107" s="55" t="str">
        <f aca="false">IF(B107&lt;&gt;$M$5,"",VLOOKUP(A107,cod_cat,2,FALSE()))</f>
        <v/>
      </c>
      <c r="Q107" s="56" t="str">
        <f aca="false">IF(B107&lt;&gt;$M$5,"",$M$4)</f>
        <v/>
      </c>
      <c r="R107" s="57" t="str">
        <f aca="false">IF(B107&lt;&gt;$M$5,"",$R$2)</f>
        <v/>
      </c>
      <c r="S107" s="53"/>
    </row>
    <row r="108" customFormat="false" ht="15.75" hidden="false" customHeight="true" outlineLevel="0" collapsed="false">
      <c r="A108" s="45" t="str">
        <f aca="false">IF(N108="","",IF(G108=1,E108,"Erreur"))</f>
        <v/>
      </c>
      <c r="B108" s="46" t="str">
        <f aca="false">IF(N108="","",IF(G108=1,$M$5,"date"))</f>
        <v/>
      </c>
      <c r="C108" s="47" t="str">
        <f aca="false">IF(N108="","",IF(G108=1,D108,"de"))</f>
        <v/>
      </c>
      <c r="D108" s="48" t="n">
        <v>4</v>
      </c>
      <c r="E108" s="49" t="s">
        <v>53</v>
      </c>
      <c r="F108" s="49" t="s">
        <v>20</v>
      </c>
      <c r="G108" s="50" t="n">
        <f aca="false">IF(OR(VLOOKUP(E108,cod_cat,3,FALSE())=YEAR(N108),VLOOKUP(E108,cod_cat,4,FALSE())=YEAR(N108)),1,0)</f>
        <v>0</v>
      </c>
      <c r="I108" s="35"/>
      <c r="J108" s="36"/>
      <c r="K108" s="51" t="str">
        <f aca="false">IF(N108="","",IF(G108=1,A108&amp;" "&amp;B108&amp;" "&amp;C108,"Naissance"))</f>
        <v/>
      </c>
      <c r="L108" s="52"/>
      <c r="M108" s="53"/>
      <c r="N108" s="54"/>
      <c r="O108" s="55" t="str">
        <f aca="false">IF(L108="","",F108)</f>
        <v/>
      </c>
      <c r="P108" s="55" t="str">
        <f aca="false">IF(B108&lt;&gt;$M$5,"",VLOOKUP(A108,cod_cat,2,FALSE()))</f>
        <v/>
      </c>
      <c r="Q108" s="56" t="str">
        <f aca="false">IF(B108&lt;&gt;$M$5,"",$M$4)</f>
        <v/>
      </c>
      <c r="R108" s="57" t="str">
        <f aca="false">IF(B108&lt;&gt;$M$5,"",$R$2)</f>
        <v/>
      </c>
      <c r="S108" s="53"/>
    </row>
    <row r="109" customFormat="false" ht="15.75" hidden="false" customHeight="true" outlineLevel="0" collapsed="false">
      <c r="A109" s="45" t="str">
        <f aca="false">IF(N109="","",IF(G109=1,E109,"Erreur"))</f>
        <v/>
      </c>
      <c r="B109" s="46" t="str">
        <f aca="false">IF(N109="","",IF(G109=1,$M$5,"date"))</f>
        <v/>
      </c>
      <c r="C109" s="47" t="str">
        <f aca="false">IF(N109="","",IF(G109=1,D109,"de"))</f>
        <v/>
      </c>
      <c r="D109" s="48" t="n">
        <v>5</v>
      </c>
      <c r="E109" s="49" t="s">
        <v>53</v>
      </c>
      <c r="F109" s="49" t="s">
        <v>20</v>
      </c>
      <c r="G109" s="50" t="n">
        <f aca="false">IF(OR(VLOOKUP(E109,cod_cat,3,FALSE())=YEAR(N109),VLOOKUP(E109,cod_cat,4,FALSE())=YEAR(N109)),1,0)</f>
        <v>0</v>
      </c>
      <c r="I109" s="35"/>
      <c r="J109" s="36"/>
      <c r="K109" s="51" t="str">
        <f aca="false">IF(N109="","",IF(G109=1,A109&amp;" "&amp;B109&amp;" "&amp;C109,"Naissance"))</f>
        <v/>
      </c>
      <c r="L109" s="52"/>
      <c r="M109" s="53"/>
      <c r="N109" s="54"/>
      <c r="O109" s="55" t="str">
        <f aca="false">IF(L109="","",F109)</f>
        <v/>
      </c>
      <c r="P109" s="55" t="str">
        <f aca="false">IF(B109&lt;&gt;$M$5,"",VLOOKUP(A109,cod_cat,2,FALSE()))</f>
        <v/>
      </c>
      <c r="Q109" s="56" t="str">
        <f aca="false">IF(B109&lt;&gt;$M$5,"",$M$4)</f>
        <v/>
      </c>
      <c r="R109" s="57" t="str">
        <f aca="false">IF(B109&lt;&gt;$M$5,"",$R$2)</f>
        <v/>
      </c>
      <c r="S109" s="53"/>
    </row>
    <row r="110" customFormat="false" ht="15.75" hidden="false" customHeight="true" outlineLevel="0" collapsed="false">
      <c r="A110" s="45" t="str">
        <f aca="false">IF(N110="","",IF(G110=1,E110,"Erreur"))</f>
        <v/>
      </c>
      <c r="B110" s="46" t="str">
        <f aca="false">IF(N110="","",IF(G110=1,$M$5,"date"))</f>
        <v/>
      </c>
      <c r="C110" s="47" t="str">
        <f aca="false">IF(N110="","",IF(G110=1,D110,"de"))</f>
        <v/>
      </c>
      <c r="D110" s="48" t="n">
        <v>6</v>
      </c>
      <c r="E110" s="49" t="s">
        <v>53</v>
      </c>
      <c r="F110" s="49" t="s">
        <v>20</v>
      </c>
      <c r="G110" s="50" t="n">
        <f aca="false">IF(OR(VLOOKUP(E110,cod_cat,3,FALSE())=YEAR(N110),VLOOKUP(E110,cod_cat,4,FALSE())=YEAR(N110)),1,0)</f>
        <v>0</v>
      </c>
      <c r="I110" s="35"/>
      <c r="J110" s="36"/>
      <c r="K110" s="51" t="str">
        <f aca="false">IF(N110="","",IF(G110=1,A110&amp;" "&amp;B110&amp;" "&amp;C110,"Naissance"))</f>
        <v/>
      </c>
      <c r="L110" s="52"/>
      <c r="M110" s="53"/>
      <c r="N110" s="54"/>
      <c r="O110" s="55" t="str">
        <f aca="false">IF(L110="","",F110)</f>
        <v/>
      </c>
      <c r="P110" s="55" t="str">
        <f aca="false">IF(B110&lt;&gt;$M$5,"",VLOOKUP(A110,cod_cat,2,FALSE()))</f>
        <v/>
      </c>
      <c r="Q110" s="56" t="str">
        <f aca="false">IF(B110&lt;&gt;$M$5,"",$M$4)</f>
        <v/>
      </c>
      <c r="R110" s="57" t="str">
        <f aca="false">IF(B110&lt;&gt;$M$5,"",$R$2)</f>
        <v/>
      </c>
      <c r="S110" s="53"/>
    </row>
    <row r="111" customFormat="false" ht="15.75" hidden="false" customHeight="true" outlineLevel="0" collapsed="false">
      <c r="A111" s="45" t="str">
        <f aca="false">IF(N111="","",IF(G111=1,E111,"Erreur"))</f>
        <v/>
      </c>
      <c r="B111" s="46" t="str">
        <f aca="false">IF(N111="","",IF(G111=1,$M$5,"date"))</f>
        <v/>
      </c>
      <c r="C111" s="47" t="str">
        <f aca="false">IF(N111="","",IF(G111=1,D111,"de"))</f>
        <v/>
      </c>
      <c r="D111" s="48" t="n">
        <v>7</v>
      </c>
      <c r="E111" s="49" t="s">
        <v>53</v>
      </c>
      <c r="F111" s="49" t="s">
        <v>20</v>
      </c>
      <c r="G111" s="50" t="n">
        <f aca="false">IF(OR(VLOOKUP(E111,cod_cat,3,FALSE())=YEAR(N111),VLOOKUP(E111,cod_cat,4,FALSE())=YEAR(N111)),1,0)</f>
        <v>0</v>
      </c>
      <c r="I111" s="35"/>
      <c r="J111" s="36"/>
      <c r="K111" s="51" t="str">
        <f aca="false">IF(N111="","",IF(G111=1,A111&amp;" "&amp;B111&amp;" "&amp;C111,"Naissance"))</f>
        <v/>
      </c>
      <c r="L111" s="52"/>
      <c r="M111" s="53"/>
      <c r="N111" s="54"/>
      <c r="O111" s="55" t="str">
        <f aca="false">IF(L111="","",F111)</f>
        <v/>
      </c>
      <c r="P111" s="55" t="str">
        <f aca="false">IF(B111&lt;&gt;$M$5,"",VLOOKUP(A111,cod_cat,2,FALSE()))</f>
        <v/>
      </c>
      <c r="Q111" s="56" t="str">
        <f aca="false">IF(B111&lt;&gt;$M$5,"",$M$4)</f>
        <v/>
      </c>
      <c r="R111" s="57" t="str">
        <f aca="false">IF(B111&lt;&gt;$M$5,"",$R$2)</f>
        <v/>
      </c>
      <c r="S111" s="53"/>
    </row>
    <row r="112" customFormat="false" ht="15.75" hidden="false" customHeight="true" outlineLevel="0" collapsed="false">
      <c r="A112" s="73" t="str">
        <f aca="false">IF(N112="","",IF(G112=1,E112,"Erreur"))</f>
        <v/>
      </c>
      <c r="B112" s="74" t="str">
        <f aca="false">IF(N112="","",IF(G112=1,$M$5,"date"))</f>
        <v/>
      </c>
      <c r="C112" s="75" t="str">
        <f aca="false">IF(N112="","",IF(G112=1,D112,"de"))</f>
        <v/>
      </c>
      <c r="D112" s="76" t="n">
        <v>8</v>
      </c>
      <c r="E112" s="77" t="s">
        <v>53</v>
      </c>
      <c r="F112" s="77" t="s">
        <v>20</v>
      </c>
      <c r="G112" s="78" t="n">
        <f aca="false">IF(OR(VLOOKUP(E112,cod_cat,3,FALSE())=YEAR(N112),VLOOKUP(E112,cod_cat,4,FALSE())=YEAR(N112)),1,0)</f>
        <v>0</v>
      </c>
      <c r="I112" s="35"/>
      <c r="J112" s="36"/>
      <c r="K112" s="93" t="str">
        <f aca="false">IF(N112="","",IF(G112=1,A112&amp;" "&amp;B112&amp;" "&amp;C112,"Naissance"))</f>
        <v/>
      </c>
      <c r="L112" s="94"/>
      <c r="M112" s="95"/>
      <c r="N112" s="96"/>
      <c r="O112" s="97" t="str">
        <f aca="false">IF(L112="","",F112)</f>
        <v/>
      </c>
      <c r="P112" s="97" t="str">
        <f aca="false">IF(B112&lt;&gt;$M$5,"",VLOOKUP(A112,cod_cat,2,FALSE()))</f>
        <v/>
      </c>
      <c r="Q112" s="98" t="str">
        <f aca="false">IF(B112&lt;&gt;$M$5,"",$M$4)</f>
        <v/>
      </c>
      <c r="R112" s="99" t="str">
        <f aca="false">IF(B112&lt;&gt;$M$5,"",$R$2)</f>
        <v/>
      </c>
      <c r="S112" s="95"/>
    </row>
    <row r="113" customFormat="false" ht="15.75" hidden="false" customHeight="true" outlineLevel="0" collapsed="false">
      <c r="A113" s="29" t="str">
        <f aca="false">IF(N113="","",IF(G113=1,E113,"Erreur"))</f>
        <v/>
      </c>
      <c r="B113" s="30" t="str">
        <f aca="false">IF(N113="","",IF(G113=1,$M$5,"date"))</f>
        <v/>
      </c>
      <c r="C113" s="31" t="str">
        <f aca="false">IF(N113="","",IF(G113=1,D113,"de"))</f>
        <v/>
      </c>
      <c r="D113" s="48" t="n">
        <v>1</v>
      </c>
      <c r="E113" s="87" t="s">
        <v>54</v>
      </c>
      <c r="F113" s="87" t="s">
        <v>58</v>
      </c>
      <c r="G113" s="88" t="n">
        <f aca="false">IF(OR(VLOOKUP(E113,cod_cat,3,FALSE())=YEAR(N113),VLOOKUP(E113,cod_cat,4,FALSE())=YEAR(N113)),1,0)</f>
        <v>0</v>
      </c>
      <c r="I113" s="35"/>
      <c r="J113" s="89" t="s">
        <v>75</v>
      </c>
      <c r="K113" s="90" t="str">
        <f aca="false">IF(N113="","",IF(G113=1,A113&amp;" "&amp;B113&amp;" "&amp;C113,"Naissance"))</f>
        <v/>
      </c>
      <c r="L113" s="38"/>
      <c r="M113" s="39"/>
      <c r="N113" s="40"/>
      <c r="O113" s="41" t="str">
        <f aca="false">IF(L113="","",F113)</f>
        <v/>
      </c>
      <c r="P113" s="41" t="str">
        <f aca="false">IF(B113&lt;&gt;$M$5,"",VLOOKUP(A113,cod_cat,2,FALSE()))</f>
        <v/>
      </c>
      <c r="Q113" s="42" t="str">
        <f aca="false">IF(B113&lt;&gt;$M$5,"",$M$4)</f>
        <v/>
      </c>
      <c r="R113" s="43" t="str">
        <f aca="false">IF(B113&lt;&gt;$M$5,"",$R$2)</f>
        <v/>
      </c>
      <c r="S113" s="39"/>
    </row>
    <row r="114" customFormat="false" ht="15.75" hidden="false" customHeight="true" outlineLevel="0" collapsed="false">
      <c r="A114" s="45" t="str">
        <f aca="false">IF(N114="","",IF(G114=1,E114,"Erreur"))</f>
        <v/>
      </c>
      <c r="B114" s="46" t="str">
        <f aca="false">IF(N114="","",IF(G114=1,$M$5,"date"))</f>
        <v/>
      </c>
      <c r="C114" s="47" t="str">
        <f aca="false">IF(N114="","",IF(G114=1,D114,"de"))</f>
        <v/>
      </c>
      <c r="D114" s="48" t="n">
        <v>2</v>
      </c>
      <c r="E114" s="87" t="s">
        <v>54</v>
      </c>
      <c r="F114" s="87" t="s">
        <v>58</v>
      </c>
      <c r="G114" s="50" t="n">
        <f aca="false">IF(OR(VLOOKUP(E114,cod_cat,3,FALSE())=YEAR(N114),VLOOKUP(E114,cod_cat,4,FALSE())=YEAR(N114)),1,0)</f>
        <v>0</v>
      </c>
      <c r="I114" s="35"/>
      <c r="J114" s="89"/>
      <c r="K114" s="51" t="str">
        <f aca="false">IF(N114="","",IF(G114=1,A114&amp;" "&amp;B114&amp;" "&amp;C114,"Naissance"))</f>
        <v/>
      </c>
      <c r="L114" s="52"/>
      <c r="M114" s="53"/>
      <c r="N114" s="54"/>
      <c r="O114" s="55" t="str">
        <f aca="false">IF(L114="","",F114)</f>
        <v/>
      </c>
      <c r="P114" s="55" t="str">
        <f aca="false">IF(B114&lt;&gt;$M$5,"",VLOOKUP(A114,cod_cat,2,FALSE()))</f>
        <v/>
      </c>
      <c r="Q114" s="56" t="str">
        <f aca="false">IF(B114&lt;&gt;$M$5,"",$M$4)</f>
        <v/>
      </c>
      <c r="R114" s="57" t="str">
        <f aca="false">IF(B114&lt;&gt;$M$5,"",$R$2)</f>
        <v/>
      </c>
      <c r="S114" s="53"/>
    </row>
    <row r="115" customFormat="false" ht="15.75" hidden="false" customHeight="true" outlineLevel="0" collapsed="false">
      <c r="A115" s="45" t="str">
        <f aca="false">IF(N115="","",IF(G115=1,E115,"Erreur"))</f>
        <v/>
      </c>
      <c r="B115" s="46" t="str">
        <f aca="false">IF(N115="","",IF(G115=1,$M$5,"date"))</f>
        <v/>
      </c>
      <c r="C115" s="47" t="str">
        <f aca="false">IF(N115="","",IF(G115=1,D115,"de"))</f>
        <v/>
      </c>
      <c r="D115" s="48" t="n">
        <v>3</v>
      </c>
      <c r="E115" s="87" t="s">
        <v>54</v>
      </c>
      <c r="F115" s="87" t="s">
        <v>58</v>
      </c>
      <c r="G115" s="50" t="n">
        <f aca="false">IF(OR(VLOOKUP(E115,cod_cat,3,FALSE())=YEAR(N115),VLOOKUP(E115,cod_cat,4,FALSE())=YEAR(N115)),1,0)</f>
        <v>0</v>
      </c>
      <c r="I115" s="35"/>
      <c r="J115" s="89"/>
      <c r="K115" s="51" t="str">
        <f aca="false">IF(N115="","",IF(G115=1,A115&amp;" "&amp;B115&amp;" "&amp;C115,"Naissance"))</f>
        <v/>
      </c>
      <c r="L115" s="52"/>
      <c r="M115" s="53"/>
      <c r="N115" s="54"/>
      <c r="O115" s="55" t="str">
        <f aca="false">IF(L115="","",F115)</f>
        <v/>
      </c>
      <c r="P115" s="55" t="str">
        <f aca="false">IF(B115&lt;&gt;$M$5,"",VLOOKUP(A115,cod_cat,2,FALSE()))</f>
        <v/>
      </c>
      <c r="Q115" s="56" t="str">
        <f aca="false">IF(B115&lt;&gt;$M$5,"",$M$4)</f>
        <v/>
      </c>
      <c r="R115" s="57" t="str">
        <f aca="false">IF(B115&lt;&gt;$M$5,"",$R$2)</f>
        <v/>
      </c>
      <c r="S115" s="53"/>
    </row>
    <row r="116" customFormat="false" ht="15.75" hidden="false" customHeight="true" outlineLevel="0" collapsed="false">
      <c r="A116" s="45" t="str">
        <f aca="false">IF(N116="","",IF(G116=1,E116,"Erreur"))</f>
        <v/>
      </c>
      <c r="B116" s="46" t="str">
        <f aca="false">IF(N116="","",IF(G116=1,$M$5,"date"))</f>
        <v/>
      </c>
      <c r="C116" s="47" t="str">
        <f aca="false">IF(N116="","",IF(G116=1,D116,"de"))</f>
        <v/>
      </c>
      <c r="D116" s="48" t="n">
        <v>4</v>
      </c>
      <c r="E116" s="87" t="s">
        <v>54</v>
      </c>
      <c r="F116" s="87" t="s">
        <v>58</v>
      </c>
      <c r="G116" s="50" t="n">
        <f aca="false">IF(OR(VLOOKUP(E116,cod_cat,3,FALSE())=YEAR(N116),VLOOKUP(E116,cod_cat,4,FALSE())=YEAR(N116)),1,0)</f>
        <v>0</v>
      </c>
      <c r="I116" s="35"/>
      <c r="J116" s="89"/>
      <c r="K116" s="51" t="str">
        <f aca="false">IF(N116="","",IF(G116=1,A116&amp;" "&amp;B116&amp;" "&amp;C116,"Naissance"))</f>
        <v/>
      </c>
      <c r="L116" s="52"/>
      <c r="M116" s="53"/>
      <c r="N116" s="54"/>
      <c r="O116" s="55" t="str">
        <f aca="false">IF(L116="","",F116)</f>
        <v/>
      </c>
      <c r="P116" s="55" t="str">
        <f aca="false">IF(B116&lt;&gt;$M$5,"",VLOOKUP(A116,cod_cat,2,FALSE()))</f>
        <v/>
      </c>
      <c r="Q116" s="56" t="str">
        <f aca="false">IF(B116&lt;&gt;$M$5,"",$M$4)</f>
        <v/>
      </c>
      <c r="R116" s="57" t="str">
        <f aca="false">IF(B116&lt;&gt;$M$5,"",$R$2)</f>
        <v/>
      </c>
      <c r="S116" s="53"/>
    </row>
    <row r="117" customFormat="false" ht="15.75" hidden="false" customHeight="true" outlineLevel="0" collapsed="false">
      <c r="A117" s="45" t="str">
        <f aca="false">IF(N117="","",IF(G117=1,E117,"Erreur"))</f>
        <v/>
      </c>
      <c r="B117" s="46" t="str">
        <f aca="false">IF(N117="","",IF(G117=1,$M$5,"date"))</f>
        <v/>
      </c>
      <c r="C117" s="47" t="str">
        <f aca="false">IF(N117="","",IF(G117=1,D117,"de"))</f>
        <v/>
      </c>
      <c r="D117" s="48" t="n">
        <v>5</v>
      </c>
      <c r="E117" s="87" t="s">
        <v>54</v>
      </c>
      <c r="F117" s="87" t="s">
        <v>58</v>
      </c>
      <c r="G117" s="50" t="n">
        <f aca="false">IF(OR(VLOOKUP(E117,cod_cat,3,FALSE())=YEAR(N117),VLOOKUP(E117,cod_cat,4,FALSE())=YEAR(N117)),1,0)</f>
        <v>0</v>
      </c>
      <c r="I117" s="35"/>
      <c r="J117" s="89"/>
      <c r="K117" s="51" t="str">
        <f aca="false">IF(N117="","",IF(G117=1,A117&amp;" "&amp;B117&amp;" "&amp;C117,"Naissance"))</f>
        <v/>
      </c>
      <c r="L117" s="52"/>
      <c r="M117" s="53"/>
      <c r="N117" s="54"/>
      <c r="O117" s="55" t="str">
        <f aca="false">IF(L117="","",F117)</f>
        <v/>
      </c>
      <c r="P117" s="55" t="str">
        <f aca="false">IF(B117&lt;&gt;$M$5,"",VLOOKUP(A117,cod_cat,2,FALSE()))</f>
        <v/>
      </c>
      <c r="Q117" s="56" t="str">
        <f aca="false">IF(B117&lt;&gt;$M$5,"",$M$4)</f>
        <v/>
      </c>
      <c r="R117" s="57" t="str">
        <f aca="false">IF(B117&lt;&gt;$M$5,"",$R$2)</f>
        <v/>
      </c>
      <c r="S117" s="53"/>
    </row>
    <row r="118" customFormat="false" ht="15.75" hidden="false" customHeight="true" outlineLevel="0" collapsed="false">
      <c r="A118" s="45" t="str">
        <f aca="false">IF(N118="","",IF(G118=1,E118,"Erreur"))</f>
        <v/>
      </c>
      <c r="B118" s="46" t="str">
        <f aca="false">IF(N118="","",IF(G118=1,$M$5,"date"))</f>
        <v/>
      </c>
      <c r="C118" s="47" t="str">
        <f aca="false">IF(N118="","",IF(G118=1,D118,"de"))</f>
        <v/>
      </c>
      <c r="D118" s="48" t="n">
        <v>6</v>
      </c>
      <c r="E118" s="87" t="s">
        <v>54</v>
      </c>
      <c r="F118" s="87" t="s">
        <v>58</v>
      </c>
      <c r="G118" s="50" t="n">
        <f aca="false">IF(OR(VLOOKUP(E118,cod_cat,3,FALSE())=YEAR(N118),VLOOKUP(E118,cod_cat,4,FALSE())=YEAR(N118)),1,0)</f>
        <v>0</v>
      </c>
      <c r="I118" s="35"/>
      <c r="J118" s="89"/>
      <c r="K118" s="51" t="str">
        <f aca="false">IF(N118="","",IF(G118=1,A118&amp;" "&amp;B118&amp;" "&amp;C118,"Naissance"))</f>
        <v/>
      </c>
      <c r="L118" s="52"/>
      <c r="M118" s="53"/>
      <c r="N118" s="54"/>
      <c r="O118" s="55" t="str">
        <f aca="false">IF(L118="","",F118)</f>
        <v/>
      </c>
      <c r="P118" s="55" t="str">
        <f aca="false">IF(B118&lt;&gt;$M$5,"",VLOOKUP(A118,cod_cat,2,FALSE()))</f>
        <v/>
      </c>
      <c r="Q118" s="56" t="str">
        <f aca="false">IF(B118&lt;&gt;$M$5,"",$M$4)</f>
        <v/>
      </c>
      <c r="R118" s="57" t="str">
        <f aca="false">IF(B118&lt;&gt;$M$5,"",$R$2)</f>
        <v/>
      </c>
      <c r="S118" s="53"/>
    </row>
    <row r="119" customFormat="false" ht="15.75" hidden="false" customHeight="true" outlineLevel="0" collapsed="false">
      <c r="A119" s="45" t="str">
        <f aca="false">IF(N119="","",IF(G119=1,E119,"Erreur"))</f>
        <v/>
      </c>
      <c r="B119" s="46" t="str">
        <f aca="false">IF(N119="","",IF(G119=1,$M$5,"date"))</f>
        <v/>
      </c>
      <c r="C119" s="47" t="str">
        <f aca="false">IF(N119="","",IF(G119=1,D119,"de"))</f>
        <v/>
      </c>
      <c r="D119" s="48" t="n">
        <v>7</v>
      </c>
      <c r="E119" s="87" t="s">
        <v>54</v>
      </c>
      <c r="F119" s="87" t="s">
        <v>58</v>
      </c>
      <c r="G119" s="50" t="n">
        <f aca="false">IF(OR(VLOOKUP(E119,cod_cat,3,FALSE())=YEAR(N119),VLOOKUP(E119,cod_cat,4,FALSE())=YEAR(N119)),1,0)</f>
        <v>0</v>
      </c>
      <c r="I119" s="35"/>
      <c r="J119" s="89"/>
      <c r="K119" s="51" t="str">
        <f aca="false">IF(N119="","",IF(G119=1,A119&amp;" "&amp;B119&amp;" "&amp;C119,"Naissance"))</f>
        <v/>
      </c>
      <c r="L119" s="52"/>
      <c r="M119" s="53"/>
      <c r="N119" s="54"/>
      <c r="O119" s="55" t="str">
        <f aca="false">IF(L119="","",F119)</f>
        <v/>
      </c>
      <c r="P119" s="55" t="str">
        <f aca="false">IF(B119&lt;&gt;$M$5,"",VLOOKUP(A119,cod_cat,2,FALSE()))</f>
        <v/>
      </c>
      <c r="Q119" s="56" t="str">
        <f aca="false">IF(B119&lt;&gt;$M$5,"",$M$4)</f>
        <v/>
      </c>
      <c r="R119" s="57" t="str">
        <f aca="false">IF(B119&lt;&gt;$M$5,"",$R$2)</f>
        <v/>
      </c>
      <c r="S119" s="53"/>
    </row>
    <row r="120" customFormat="false" ht="15.75" hidden="false" customHeight="true" outlineLevel="0" collapsed="false">
      <c r="A120" s="73" t="str">
        <f aca="false">IF(N120="","",IF(G120=1,E120,"Erreur"))</f>
        <v/>
      </c>
      <c r="B120" s="74" t="str">
        <f aca="false">IF(N120="","",IF(G120=1,$M$5,"date"))</f>
        <v/>
      </c>
      <c r="C120" s="75" t="str">
        <f aca="false">IF(N120="","",IF(G120=1,D120,"de"))</f>
        <v/>
      </c>
      <c r="D120" s="48" t="n">
        <v>8</v>
      </c>
      <c r="E120" s="87" t="s">
        <v>54</v>
      </c>
      <c r="F120" s="87" t="s">
        <v>58</v>
      </c>
      <c r="G120" s="92" t="n">
        <f aca="false">IF(OR(VLOOKUP(E120,cod_cat,3,FALSE())=YEAR(N120),VLOOKUP(E120,cod_cat,4,FALSE())=YEAR(N120)),1,0)</f>
        <v>0</v>
      </c>
      <c r="I120" s="35"/>
      <c r="J120" s="89"/>
      <c r="K120" s="93" t="str">
        <f aca="false">IF(N120="","",IF(G120=1,A120&amp;" "&amp;B120&amp;" "&amp;C120,"Naissance"))</f>
        <v/>
      </c>
      <c r="L120" s="94"/>
      <c r="M120" s="95"/>
      <c r="N120" s="96"/>
      <c r="O120" s="97" t="str">
        <f aca="false">IF(L120="","",F120)</f>
        <v/>
      </c>
      <c r="P120" s="97" t="str">
        <f aca="false">IF(B120&lt;&gt;$M$5,"",VLOOKUP(A120,cod_cat,2,FALSE()))</f>
        <v/>
      </c>
      <c r="Q120" s="98" t="str">
        <f aca="false">IF(B120&lt;&gt;$M$5,"",$M$4)</f>
        <v/>
      </c>
      <c r="R120" s="99" t="str">
        <f aca="false">IF(B120&lt;&gt;$M$5,"",$R$2)</f>
        <v/>
      </c>
      <c r="S120" s="95"/>
    </row>
    <row r="121" customFormat="false" ht="15.75" hidden="false" customHeight="true" outlineLevel="0" collapsed="false">
      <c r="A121" s="29" t="str">
        <f aca="false">IF(N121="","",IF(G121=1,E121,"Erreur"))</f>
        <v/>
      </c>
      <c r="B121" s="30" t="str">
        <f aca="false">IF(N121="","",IF(G121=1,$M$5,"date"))</f>
        <v/>
      </c>
      <c r="C121" s="31" t="str">
        <f aca="false">IF(N121="","",IF(G121=1,D121,"de"))</f>
        <v/>
      </c>
      <c r="D121" s="32" t="n">
        <v>1</v>
      </c>
      <c r="E121" s="33" t="s">
        <v>55</v>
      </c>
      <c r="F121" s="33" t="s">
        <v>20</v>
      </c>
      <c r="G121" s="34" t="e">
        <f aca="false">IF(OR(VLOOKUP(E121,cod_cat,3,FALSE())=YEAR(N121),VLOOKUP(E121,cod_cat,4,FALSE())=YEAR(N121),VLOOKUP(E121,cod_cat,5,FALSE())=YEAR(N121),VLOOKUP(E121,cod_cat,6,FALSE())=YEAR(N121),VLOOKUP(E121,cod_cat,7,FALSE())=YEAR(N121),VLOOKUP(E121,cod_cat,8,FALSE())=YEAR(N121),VLOOKUP(E121,cod_cat,9,FALSE())=YEAR(N121),VLOOKUP(E121,cod_cat,10,FALSE())=YEAR(N121),VLOOKUP(E121,cod_cat,11,FALSE())=YEAR(N121)),1,0)</f>
        <v>#VALUE!</v>
      </c>
      <c r="I121" s="35" t="str">
        <f aca="false">IFERROR(VLOOKUP(E121,cod_cat,3,FALSE())&amp;"-"&amp;VLOOKUP(E121,cod_cat,11,FALSE()),"-")</f>
        <v>-</v>
      </c>
      <c r="J121" s="36" t="s">
        <v>76</v>
      </c>
      <c r="K121" s="90" t="str">
        <f aca="false">IF(N121="","",IF(G121=1,A121&amp;" "&amp;B121&amp;" "&amp;C121,"Naissance"))</f>
        <v/>
      </c>
      <c r="L121" s="38"/>
      <c r="M121" s="39"/>
      <c r="N121" s="40"/>
      <c r="O121" s="41" t="str">
        <f aca="false">IF(L121="","",F121)</f>
        <v/>
      </c>
      <c r="P121" s="41" t="str">
        <f aca="false">IF(B121&lt;&gt;$M$5,"",VLOOKUP(A121,cod_cat,2,FALSE()))</f>
        <v/>
      </c>
      <c r="Q121" s="42" t="str">
        <f aca="false">IF(B121&lt;&gt;$M$5,"",$M$4)</f>
        <v/>
      </c>
      <c r="R121" s="43" t="str">
        <f aca="false">IF(B121&lt;&gt;$M$5,"",$R$2)</f>
        <v/>
      </c>
      <c r="S121" s="39"/>
    </row>
    <row r="122" customFormat="false" ht="15.75" hidden="false" customHeight="true" outlineLevel="0" collapsed="false">
      <c r="A122" s="45" t="str">
        <f aca="false">IF(N122="","",IF(G122=1,E122,"Erreur"))</f>
        <v/>
      </c>
      <c r="B122" s="46" t="str">
        <f aca="false">IF(N122="","",IF(G122=1,$M$5,"date"))</f>
        <v/>
      </c>
      <c r="C122" s="47" t="str">
        <f aca="false">IF(N122="","",IF(G122=1,D122,"de"))</f>
        <v/>
      </c>
      <c r="D122" s="48" t="n">
        <v>2</v>
      </c>
      <c r="E122" s="49" t="s">
        <v>55</v>
      </c>
      <c r="F122" s="49" t="s">
        <v>20</v>
      </c>
      <c r="G122" s="50" t="e">
        <f aca="false">IF(OR(VLOOKUP(E122,cod_cat,3,FALSE())=YEAR(N122),VLOOKUP(E122,cod_cat,4,FALSE())=YEAR(N122),VLOOKUP(E122,cod_cat,5,FALSE())=YEAR(N122),VLOOKUP(E122,cod_cat,6,FALSE())=YEAR(N122),VLOOKUP(E122,cod_cat,7,FALSE())=YEAR(N122),VLOOKUP(E122,cod_cat,8,FALSE())=YEAR(N122),VLOOKUP(E122,cod_cat,9,FALSE())=YEAR(N122),VLOOKUP(E122,cod_cat,10,FALSE())=YEAR(N122),VLOOKUP(E122,cod_cat,11,FALSE())=YEAR(N122)),1,0)</f>
        <v>#VALUE!</v>
      </c>
      <c r="I122" s="35"/>
      <c r="J122" s="36"/>
      <c r="K122" s="51" t="str">
        <f aca="false">IF(N122="","",IF(G122=1,A122&amp;" "&amp;B122&amp;" "&amp;C122,"Naissance"))</f>
        <v/>
      </c>
      <c r="L122" s="52"/>
      <c r="M122" s="53"/>
      <c r="N122" s="54"/>
      <c r="O122" s="55" t="str">
        <f aca="false">IF(L122="","",F122)</f>
        <v/>
      </c>
      <c r="P122" s="55" t="str">
        <f aca="false">IF(B122&lt;&gt;$M$5,"",VLOOKUP(A122,cod_cat,2,FALSE()))</f>
        <v/>
      </c>
      <c r="Q122" s="56" t="str">
        <f aca="false">IF(B122&lt;&gt;$M$5,"",$M$4)</f>
        <v/>
      </c>
      <c r="R122" s="57" t="str">
        <f aca="false">IF(B122&lt;&gt;$M$5,"",$R$2)</f>
        <v/>
      </c>
      <c r="S122" s="53"/>
    </row>
    <row r="123" customFormat="false" ht="15.75" hidden="false" customHeight="true" outlineLevel="0" collapsed="false">
      <c r="A123" s="45" t="str">
        <f aca="false">IF(N123="","",IF(G123=1,E123,"Erreur"))</f>
        <v/>
      </c>
      <c r="B123" s="46" t="str">
        <f aca="false">IF(N123="","",IF(G123=1,$M$5,"date"))</f>
        <v/>
      </c>
      <c r="C123" s="47" t="str">
        <f aca="false">IF(N123="","",IF(G123=1,D123,"de"))</f>
        <v/>
      </c>
      <c r="D123" s="48" t="n">
        <v>3</v>
      </c>
      <c r="E123" s="49" t="s">
        <v>55</v>
      </c>
      <c r="F123" s="49" t="s">
        <v>20</v>
      </c>
      <c r="G123" s="50" t="e">
        <f aca="false">IF(OR(VLOOKUP(E123,cod_cat,3,FALSE())=YEAR(N123),VLOOKUP(E123,cod_cat,4,FALSE())=YEAR(N123),VLOOKUP(E123,cod_cat,5,FALSE())=YEAR(N123),VLOOKUP(E123,cod_cat,6,FALSE())=YEAR(N123),VLOOKUP(E123,cod_cat,7,FALSE())=YEAR(N123),VLOOKUP(E123,cod_cat,8,FALSE())=YEAR(N123),VLOOKUP(E123,cod_cat,9,FALSE())=YEAR(N123),VLOOKUP(E123,cod_cat,10,FALSE())=YEAR(N123),VLOOKUP(E123,cod_cat,11,FALSE())=YEAR(N123)),1,0)</f>
        <v>#VALUE!</v>
      </c>
      <c r="I123" s="35"/>
      <c r="J123" s="36"/>
      <c r="K123" s="51" t="str">
        <f aca="false">IF(N123="","",IF(G123=1,A123&amp;" "&amp;B123&amp;" "&amp;C123,"Naissance"))</f>
        <v/>
      </c>
      <c r="L123" s="52"/>
      <c r="M123" s="53"/>
      <c r="N123" s="54"/>
      <c r="O123" s="55" t="str">
        <f aca="false">IF(L123="","",F123)</f>
        <v/>
      </c>
      <c r="P123" s="55" t="str">
        <f aca="false">IF(B123&lt;&gt;$M$5,"",VLOOKUP(A123,cod_cat,2,FALSE()))</f>
        <v/>
      </c>
      <c r="Q123" s="56" t="str">
        <f aca="false">IF(B123&lt;&gt;$M$5,"",$M$4)</f>
        <v/>
      </c>
      <c r="R123" s="57" t="str">
        <f aca="false">IF(B123&lt;&gt;$M$5,"",$R$2)</f>
        <v/>
      </c>
      <c r="S123" s="53"/>
    </row>
    <row r="124" customFormat="false" ht="15.75" hidden="false" customHeight="true" outlineLevel="0" collapsed="false">
      <c r="A124" s="45" t="str">
        <f aca="false">IF(N124="","",IF(G124=1,E124,"Erreur"))</f>
        <v/>
      </c>
      <c r="B124" s="46" t="str">
        <f aca="false">IF(N124="","",IF(G124=1,$M$5,"date"))</f>
        <v/>
      </c>
      <c r="C124" s="47" t="str">
        <f aca="false">IF(N124="","",IF(G124=1,D124,"de"))</f>
        <v/>
      </c>
      <c r="D124" s="48" t="n">
        <v>4</v>
      </c>
      <c r="E124" s="49" t="s">
        <v>55</v>
      </c>
      <c r="F124" s="49" t="s">
        <v>20</v>
      </c>
      <c r="G124" s="50" t="e">
        <f aca="false">IF(OR(VLOOKUP(E124,cod_cat,3,FALSE())=YEAR(N124),VLOOKUP(E124,cod_cat,4,FALSE())=YEAR(N124),VLOOKUP(E124,cod_cat,5,FALSE())=YEAR(N124),VLOOKUP(E124,cod_cat,6,FALSE())=YEAR(N124),VLOOKUP(E124,cod_cat,7,FALSE())=YEAR(N124),VLOOKUP(E124,cod_cat,8,FALSE())=YEAR(N124),VLOOKUP(E124,cod_cat,9,FALSE())=YEAR(N124),VLOOKUP(E124,cod_cat,10,FALSE())=YEAR(N124),VLOOKUP(E124,cod_cat,11,FALSE())=YEAR(N124)),1,0)</f>
        <v>#VALUE!</v>
      </c>
      <c r="I124" s="35"/>
      <c r="J124" s="36"/>
      <c r="K124" s="51" t="str">
        <f aca="false">IF(N124="","",IF(G124=1,A124&amp;" "&amp;B124&amp;" "&amp;C124,"Naissance"))</f>
        <v/>
      </c>
      <c r="L124" s="52"/>
      <c r="M124" s="53"/>
      <c r="N124" s="54"/>
      <c r="O124" s="55" t="str">
        <f aca="false">IF(L124="","",F124)</f>
        <v/>
      </c>
      <c r="P124" s="55" t="str">
        <f aca="false">IF(B124&lt;&gt;$M$5,"",VLOOKUP(A124,cod_cat,2,FALSE()))</f>
        <v/>
      </c>
      <c r="Q124" s="56" t="str">
        <f aca="false">IF(B124&lt;&gt;$M$5,"",$M$4)</f>
        <v/>
      </c>
      <c r="R124" s="57" t="str">
        <f aca="false">IF(B124&lt;&gt;$M$5,"",$R$2)</f>
        <v/>
      </c>
      <c r="S124" s="53"/>
    </row>
    <row r="125" customFormat="false" ht="15.75" hidden="false" customHeight="true" outlineLevel="0" collapsed="false">
      <c r="A125" s="45" t="str">
        <f aca="false">IF(N125="","",IF(G125=1,E125,"Erreur"))</f>
        <v/>
      </c>
      <c r="B125" s="46" t="str">
        <f aca="false">IF(N125="","",IF(G125=1,$M$5,"date"))</f>
        <v/>
      </c>
      <c r="C125" s="47" t="str">
        <f aca="false">IF(N125="","",IF(G125=1,D125,"de"))</f>
        <v/>
      </c>
      <c r="D125" s="48" t="n">
        <v>5</v>
      </c>
      <c r="E125" s="49" t="s">
        <v>55</v>
      </c>
      <c r="F125" s="49" t="s">
        <v>20</v>
      </c>
      <c r="G125" s="50" t="e">
        <f aca="false">IF(OR(VLOOKUP(E125,cod_cat,3,FALSE())=YEAR(N125),VLOOKUP(E125,cod_cat,4,FALSE())=YEAR(N125),VLOOKUP(E125,cod_cat,5,FALSE())=YEAR(N125),VLOOKUP(E125,cod_cat,6,FALSE())=YEAR(N125),VLOOKUP(E125,cod_cat,7,FALSE())=YEAR(N125),VLOOKUP(E125,cod_cat,8,FALSE())=YEAR(N125),VLOOKUP(E125,cod_cat,9,FALSE())=YEAR(N125),VLOOKUP(E125,cod_cat,10,FALSE())=YEAR(N125),VLOOKUP(E125,cod_cat,11,FALSE())=YEAR(N125)),1,0)</f>
        <v>#VALUE!</v>
      </c>
      <c r="I125" s="35"/>
      <c r="J125" s="36"/>
      <c r="K125" s="51" t="str">
        <f aca="false">IF(N125="","",IF(G125=1,A125&amp;" "&amp;B125&amp;" "&amp;C125,"Naissance"))</f>
        <v/>
      </c>
      <c r="L125" s="52"/>
      <c r="M125" s="53"/>
      <c r="N125" s="54"/>
      <c r="O125" s="55" t="str">
        <f aca="false">IF(L125="","",F125)</f>
        <v/>
      </c>
      <c r="P125" s="55" t="str">
        <f aca="false">IF(B125&lt;&gt;$M$5,"",VLOOKUP(A125,cod_cat,2,FALSE()))</f>
        <v/>
      </c>
      <c r="Q125" s="56" t="str">
        <f aca="false">IF(B125&lt;&gt;$M$5,"",$M$4)</f>
        <v/>
      </c>
      <c r="R125" s="57" t="str">
        <f aca="false">IF(B125&lt;&gt;$M$5,"",$R$2)</f>
        <v/>
      </c>
      <c r="S125" s="53"/>
    </row>
    <row r="126" customFormat="false" ht="15.75" hidden="false" customHeight="true" outlineLevel="0" collapsed="false">
      <c r="A126" s="45" t="str">
        <f aca="false">IF(N126="","",IF(G126=1,E126,"Erreur"))</f>
        <v/>
      </c>
      <c r="B126" s="46" t="str">
        <f aca="false">IF(N126="","",IF(G126=1,$M$5,"date"))</f>
        <v/>
      </c>
      <c r="C126" s="47" t="str">
        <f aca="false">IF(N126="","",IF(G126=1,D126,"de"))</f>
        <v/>
      </c>
      <c r="D126" s="48" t="n">
        <v>6</v>
      </c>
      <c r="E126" s="49" t="s">
        <v>55</v>
      </c>
      <c r="F126" s="49" t="s">
        <v>20</v>
      </c>
      <c r="G126" s="50" t="e">
        <f aca="false">IF(OR(VLOOKUP(E126,cod_cat,3,FALSE())=YEAR(N126),VLOOKUP(E126,cod_cat,4,FALSE())=YEAR(N126),VLOOKUP(E126,cod_cat,5,FALSE())=YEAR(N126),VLOOKUP(E126,cod_cat,6,FALSE())=YEAR(N126),VLOOKUP(E126,cod_cat,7,FALSE())=YEAR(N126),VLOOKUP(E126,cod_cat,8,FALSE())=YEAR(N126),VLOOKUP(E126,cod_cat,9,FALSE())=YEAR(N126),VLOOKUP(E126,cod_cat,10,FALSE())=YEAR(N126),VLOOKUP(E126,cod_cat,11,FALSE())=YEAR(N126)),1,0)</f>
        <v>#VALUE!</v>
      </c>
      <c r="I126" s="35"/>
      <c r="J126" s="36"/>
      <c r="K126" s="51" t="str">
        <f aca="false">IF(N126="","",IF(G126=1,A126&amp;" "&amp;B126&amp;" "&amp;C126,"Naissance"))</f>
        <v/>
      </c>
      <c r="L126" s="52"/>
      <c r="M126" s="53"/>
      <c r="N126" s="54"/>
      <c r="O126" s="55" t="str">
        <f aca="false">IF(L126="","",F126)</f>
        <v/>
      </c>
      <c r="P126" s="55" t="str">
        <f aca="false">IF(B126&lt;&gt;$M$5,"",VLOOKUP(A126,cod_cat,2,FALSE()))</f>
        <v/>
      </c>
      <c r="Q126" s="56" t="str">
        <f aca="false">IF(B126&lt;&gt;$M$5,"",$M$4)</f>
        <v/>
      </c>
      <c r="R126" s="57" t="str">
        <f aca="false">IF(B126&lt;&gt;$M$5,"",$R$2)</f>
        <v/>
      </c>
      <c r="S126" s="53"/>
    </row>
    <row r="127" customFormat="false" ht="15.75" hidden="false" customHeight="true" outlineLevel="0" collapsed="false">
      <c r="A127" s="45" t="str">
        <f aca="false">IF(N127="","",IF(G127=1,E127,"Erreur"))</f>
        <v/>
      </c>
      <c r="B127" s="46" t="str">
        <f aca="false">IF(N127="","",IF(G127=1,$M$5,"date"))</f>
        <v/>
      </c>
      <c r="C127" s="47" t="str">
        <f aca="false">IF(N127="","",IF(G127=1,D127,"de"))</f>
        <v/>
      </c>
      <c r="D127" s="48" t="n">
        <v>7</v>
      </c>
      <c r="E127" s="49" t="s">
        <v>55</v>
      </c>
      <c r="F127" s="49" t="s">
        <v>20</v>
      </c>
      <c r="G127" s="50" t="e">
        <f aca="false">IF(OR(VLOOKUP(E127,cod_cat,3,FALSE())=YEAR(N127),VLOOKUP(E127,cod_cat,4,FALSE())=YEAR(N127),VLOOKUP(E127,cod_cat,5,FALSE())=YEAR(N127),VLOOKUP(E127,cod_cat,6,FALSE())=YEAR(N127),VLOOKUP(E127,cod_cat,7,FALSE())=YEAR(N127),VLOOKUP(E127,cod_cat,8,FALSE())=YEAR(N127),VLOOKUP(E127,cod_cat,9,FALSE())=YEAR(N127),VLOOKUP(E127,cod_cat,10,FALSE())=YEAR(N127),VLOOKUP(E127,cod_cat,11,FALSE())=YEAR(N127)),1,0)</f>
        <v>#VALUE!</v>
      </c>
      <c r="I127" s="35"/>
      <c r="J127" s="36"/>
      <c r="K127" s="51" t="str">
        <f aca="false">IF(N127="","",IF(G127=1,A127&amp;" "&amp;B127&amp;" "&amp;C127,"Naissance"))</f>
        <v/>
      </c>
      <c r="L127" s="52"/>
      <c r="M127" s="53"/>
      <c r="N127" s="54"/>
      <c r="O127" s="55" t="str">
        <f aca="false">IF(L127="","",F127)</f>
        <v/>
      </c>
      <c r="P127" s="55" t="str">
        <f aca="false">IF(B127&lt;&gt;$M$5,"",VLOOKUP(A127,cod_cat,2,FALSE()))</f>
        <v/>
      </c>
      <c r="Q127" s="56" t="str">
        <f aca="false">IF(B127&lt;&gt;$M$5,"",$M$4)</f>
        <v/>
      </c>
      <c r="R127" s="57" t="str">
        <f aca="false">IF(B127&lt;&gt;$M$5,"",$R$2)</f>
        <v/>
      </c>
      <c r="S127" s="53"/>
    </row>
    <row r="128" customFormat="false" ht="15.75" hidden="false" customHeight="true" outlineLevel="0" collapsed="false">
      <c r="A128" s="73" t="str">
        <f aca="false">IF(N128="","",IF(G128=1,E128,"Erreur"))</f>
        <v/>
      </c>
      <c r="B128" s="74" t="str">
        <f aca="false">IF(N128="","",IF(G128=1,$M$5,"date"))</f>
        <v/>
      </c>
      <c r="C128" s="75" t="str">
        <f aca="false">IF(N128="","",IF(G128=1,D128,"de"))</f>
        <v/>
      </c>
      <c r="D128" s="76" t="n">
        <v>8</v>
      </c>
      <c r="E128" s="77" t="s">
        <v>55</v>
      </c>
      <c r="F128" s="77" t="s">
        <v>20</v>
      </c>
      <c r="G128" s="78" t="e">
        <f aca="false">IF(OR(VLOOKUP(E128,cod_cat,3,FALSE())=YEAR(N128),VLOOKUP(E128,cod_cat,4,FALSE())=YEAR(N128),VLOOKUP(E128,cod_cat,5,FALSE())=YEAR(N128),VLOOKUP(E128,cod_cat,6,FALSE())=YEAR(N128),VLOOKUP(E128,cod_cat,7,FALSE())=YEAR(N128),VLOOKUP(E128,cod_cat,8,FALSE())=YEAR(N128),VLOOKUP(E128,cod_cat,9,FALSE())=YEAR(N128),VLOOKUP(E128,cod_cat,10,FALSE())=YEAR(N128),VLOOKUP(E128,cod_cat,11,FALSE())=YEAR(N128)),1,0)</f>
        <v>#VALUE!</v>
      </c>
      <c r="I128" s="35"/>
      <c r="J128" s="36"/>
      <c r="K128" s="93" t="str">
        <f aca="false">IF(N128="","",IF(G128=1,A128&amp;" "&amp;B128&amp;" "&amp;C128,"Naissance"))</f>
        <v/>
      </c>
      <c r="L128" s="94"/>
      <c r="M128" s="95"/>
      <c r="N128" s="96"/>
      <c r="O128" s="97" t="str">
        <f aca="false">IF(L128="","",F128)</f>
        <v/>
      </c>
      <c r="P128" s="97" t="str">
        <f aca="false">IF(B128&lt;&gt;$M$5,"",VLOOKUP(A128,cod_cat,2,FALSE()))</f>
        <v/>
      </c>
      <c r="Q128" s="98" t="str">
        <f aca="false">IF(B128&lt;&gt;$M$5,"",$M$4)</f>
        <v/>
      </c>
      <c r="R128" s="99" t="str">
        <f aca="false">IF(B128&lt;&gt;$M$5,"",$R$2)</f>
        <v/>
      </c>
      <c r="S128" s="95"/>
    </row>
    <row r="129" customFormat="false" ht="15.75" hidden="false" customHeight="true" outlineLevel="0" collapsed="false">
      <c r="A129" s="29" t="str">
        <f aca="false">IF(N129="","",IF(G129=1,E129,"Erreur"))</f>
        <v/>
      </c>
      <c r="B129" s="30" t="str">
        <f aca="false">IF(N129="","",IF(G129=1,$M$5,"date"))</f>
        <v/>
      </c>
      <c r="C129" s="31" t="str">
        <f aca="false">IF(N129="","",IF(G129=1,D129,"de"))</f>
        <v/>
      </c>
      <c r="D129" s="48" t="n">
        <v>1</v>
      </c>
      <c r="E129" s="87" t="s">
        <v>56</v>
      </c>
      <c r="F129" s="87" t="s">
        <v>58</v>
      </c>
      <c r="G129" s="88" t="e">
        <f aca="false">IF(OR(VLOOKUP(E129,cod_cat,3,FALSE())=YEAR(N129),VLOOKUP(E129,cod_cat,4,FALSE())=YEAR(N129),VLOOKUP(E129,cod_cat,5,FALSE())=YEAR(N129),VLOOKUP(E129,cod_cat,6,FALSE())=YEAR(N129),VLOOKUP(E129,cod_cat,7,FALSE())=YEAR(N129),VLOOKUP(E129,cod_cat,8,FALSE())=YEAR(N129),VLOOKUP(E129,cod_cat,9,FALSE())=YEAR(N129),VLOOKUP(E129,cod_cat,10,FALSE())=YEAR(N129),VLOOKUP(E129,cod_cat,11,FALSE())=YEAR(N129)),1,0)</f>
        <v>#VALUE!</v>
      </c>
      <c r="I129" s="35"/>
      <c r="J129" s="89" t="s">
        <v>77</v>
      </c>
      <c r="K129" s="90" t="str">
        <f aca="false">IF(N129="","",IF(G129=1,A129&amp;" "&amp;B129&amp;" "&amp;C129,"Naissance"))</f>
        <v/>
      </c>
      <c r="L129" s="38"/>
      <c r="M129" s="39"/>
      <c r="N129" s="40"/>
      <c r="O129" s="41" t="str">
        <f aca="false">IF(L129="","",F129)</f>
        <v/>
      </c>
      <c r="P129" s="41" t="str">
        <f aca="false">IF(B129&lt;&gt;$M$5,"",VLOOKUP(A129,cod_cat,2,FALSE()))</f>
        <v/>
      </c>
      <c r="Q129" s="42" t="str">
        <f aca="false">IF(B129&lt;&gt;$M$5,"",$M$4)</f>
        <v/>
      </c>
      <c r="R129" s="43" t="str">
        <f aca="false">IF(B129&lt;&gt;$M$5,"",$R$2)</f>
        <v/>
      </c>
      <c r="S129" s="39"/>
    </row>
    <row r="130" customFormat="false" ht="15.75" hidden="false" customHeight="true" outlineLevel="0" collapsed="false">
      <c r="A130" s="45" t="str">
        <f aca="false">IF(N130="","",IF(G130=1,E130,"Erreur"))</f>
        <v/>
      </c>
      <c r="B130" s="46" t="str">
        <f aca="false">IF(N130="","",IF(G130=1,$M$5,"date"))</f>
        <v/>
      </c>
      <c r="C130" s="47" t="str">
        <f aca="false">IF(N130="","",IF(G130=1,D130,"de"))</f>
        <v/>
      </c>
      <c r="D130" s="48" t="n">
        <v>2</v>
      </c>
      <c r="E130" s="87" t="s">
        <v>56</v>
      </c>
      <c r="F130" s="87" t="s">
        <v>58</v>
      </c>
      <c r="G130" s="50" t="e">
        <f aca="false">IF(OR(VLOOKUP(E130,cod_cat,3,FALSE())=YEAR(N130),VLOOKUP(E130,cod_cat,4,FALSE())=YEAR(N130),VLOOKUP(E130,cod_cat,5,FALSE())=YEAR(N130),VLOOKUP(E130,cod_cat,6,FALSE())=YEAR(N130),VLOOKUP(E130,cod_cat,7,FALSE())=YEAR(N130),VLOOKUP(E130,cod_cat,8,FALSE())=YEAR(N130),VLOOKUP(E130,cod_cat,9,FALSE())=YEAR(N130),VLOOKUP(E130,cod_cat,10,FALSE())=YEAR(N130),VLOOKUP(E130,cod_cat,11,FALSE())=YEAR(N130)),1,0)</f>
        <v>#VALUE!</v>
      </c>
      <c r="I130" s="35"/>
      <c r="J130" s="89"/>
      <c r="K130" s="51" t="str">
        <f aca="false">IF(N130="","",IF(G130=1,A130&amp;" "&amp;B130&amp;" "&amp;C130,"Naissance"))</f>
        <v/>
      </c>
      <c r="L130" s="52"/>
      <c r="M130" s="53"/>
      <c r="N130" s="54"/>
      <c r="O130" s="55" t="str">
        <f aca="false">IF(L130="","",F130)</f>
        <v/>
      </c>
      <c r="P130" s="55" t="str">
        <f aca="false">IF(B130&lt;&gt;$M$5,"",VLOOKUP(A130,cod_cat,2,FALSE()))</f>
        <v/>
      </c>
      <c r="Q130" s="56" t="str">
        <f aca="false">IF(B130&lt;&gt;$M$5,"",$M$4)</f>
        <v/>
      </c>
      <c r="R130" s="57" t="str">
        <f aca="false">IF(B130&lt;&gt;$M$5,"",$R$2)</f>
        <v/>
      </c>
      <c r="S130" s="53"/>
    </row>
    <row r="131" customFormat="false" ht="15.75" hidden="false" customHeight="true" outlineLevel="0" collapsed="false">
      <c r="A131" s="45" t="str">
        <f aca="false">IF(N131="","",IF(G131=1,E131,"Erreur"))</f>
        <v/>
      </c>
      <c r="B131" s="46" t="str">
        <f aca="false">IF(N131="","",IF(G131=1,$M$5,"date"))</f>
        <v/>
      </c>
      <c r="C131" s="47" t="str">
        <f aca="false">IF(N131="","",IF(G131=1,D131,"de"))</f>
        <v/>
      </c>
      <c r="D131" s="48" t="n">
        <v>3</v>
      </c>
      <c r="E131" s="87" t="s">
        <v>56</v>
      </c>
      <c r="F131" s="87" t="s">
        <v>58</v>
      </c>
      <c r="G131" s="50" t="e">
        <f aca="false">IF(OR(VLOOKUP(E131,cod_cat,3,FALSE())=YEAR(N131),VLOOKUP(E131,cod_cat,4,FALSE())=YEAR(N131),VLOOKUP(E131,cod_cat,5,FALSE())=YEAR(N131),VLOOKUP(E131,cod_cat,6,FALSE())=YEAR(N131),VLOOKUP(E131,cod_cat,7,FALSE())=YEAR(N131),VLOOKUP(E131,cod_cat,8,FALSE())=YEAR(N131),VLOOKUP(E131,cod_cat,9,FALSE())=YEAR(N131),VLOOKUP(E131,cod_cat,10,FALSE())=YEAR(N131),VLOOKUP(E131,cod_cat,11,FALSE())=YEAR(N131)),1,0)</f>
        <v>#VALUE!</v>
      </c>
      <c r="I131" s="35"/>
      <c r="J131" s="89"/>
      <c r="K131" s="51" t="str">
        <f aca="false">IF(N131="","",IF(G131=1,A131&amp;" "&amp;B131&amp;" "&amp;C131,"Naissance"))</f>
        <v/>
      </c>
      <c r="L131" s="52"/>
      <c r="M131" s="53"/>
      <c r="N131" s="54"/>
      <c r="O131" s="55" t="str">
        <f aca="false">IF(L131="","",F131)</f>
        <v/>
      </c>
      <c r="P131" s="55" t="str">
        <f aca="false">IF(B131&lt;&gt;$M$5,"",VLOOKUP(A131,cod_cat,2,FALSE()))</f>
        <v/>
      </c>
      <c r="Q131" s="56" t="str">
        <f aca="false">IF(B131&lt;&gt;$M$5,"",$M$4)</f>
        <v/>
      </c>
      <c r="R131" s="57" t="str">
        <f aca="false">IF(B131&lt;&gt;$M$5,"",$R$2)</f>
        <v/>
      </c>
      <c r="S131" s="53"/>
    </row>
    <row r="132" customFormat="false" ht="15.75" hidden="false" customHeight="true" outlineLevel="0" collapsed="false">
      <c r="A132" s="45" t="str">
        <f aca="false">IF(N132="","",IF(G132=1,E132,"Erreur"))</f>
        <v/>
      </c>
      <c r="B132" s="46" t="str">
        <f aca="false">IF(N132="","",IF(G132=1,$M$5,"date"))</f>
        <v/>
      </c>
      <c r="C132" s="47" t="str">
        <f aca="false">IF(N132="","",IF(G132=1,D132,"de"))</f>
        <v/>
      </c>
      <c r="D132" s="48" t="n">
        <v>4</v>
      </c>
      <c r="E132" s="87" t="s">
        <v>56</v>
      </c>
      <c r="F132" s="87" t="s">
        <v>58</v>
      </c>
      <c r="G132" s="50" t="e">
        <f aca="false">IF(OR(VLOOKUP(E132,cod_cat,3,FALSE())=YEAR(N132),VLOOKUP(E132,cod_cat,4,FALSE())=YEAR(N132),VLOOKUP(E132,cod_cat,5,FALSE())=YEAR(N132),VLOOKUP(E132,cod_cat,6,FALSE())=YEAR(N132),VLOOKUP(E132,cod_cat,7,FALSE())=YEAR(N132),VLOOKUP(E132,cod_cat,8,FALSE())=YEAR(N132),VLOOKUP(E132,cod_cat,9,FALSE())=YEAR(N132),VLOOKUP(E132,cod_cat,10,FALSE())=YEAR(N132),VLOOKUP(E132,cod_cat,11,FALSE())=YEAR(N132)),1,0)</f>
        <v>#VALUE!</v>
      </c>
      <c r="I132" s="35"/>
      <c r="J132" s="89"/>
      <c r="K132" s="51" t="str">
        <f aca="false">IF(N132="","",IF(G132=1,A132&amp;" "&amp;B132&amp;" "&amp;C132,"Naissance"))</f>
        <v/>
      </c>
      <c r="L132" s="52"/>
      <c r="M132" s="53"/>
      <c r="N132" s="54"/>
      <c r="O132" s="55" t="str">
        <f aca="false">IF(L132="","",F132)</f>
        <v/>
      </c>
      <c r="P132" s="55" t="str">
        <f aca="false">IF(B132&lt;&gt;$M$5,"",VLOOKUP(A132,cod_cat,2,FALSE()))</f>
        <v/>
      </c>
      <c r="Q132" s="56" t="str">
        <f aca="false">IF(B132&lt;&gt;$M$5,"",$M$4)</f>
        <v/>
      </c>
      <c r="R132" s="57" t="str">
        <f aca="false">IF(B132&lt;&gt;$M$5,"",$R$2)</f>
        <v/>
      </c>
      <c r="S132" s="53"/>
    </row>
    <row r="133" customFormat="false" ht="15.75" hidden="false" customHeight="true" outlineLevel="0" collapsed="false">
      <c r="A133" s="45" t="str">
        <f aca="false">IF(N133="","",IF(G133=1,E133,"Erreur"))</f>
        <v/>
      </c>
      <c r="B133" s="46" t="str">
        <f aca="false">IF(N133="","",IF(G133=1,$M$5,"date"))</f>
        <v/>
      </c>
      <c r="C133" s="47" t="str">
        <f aca="false">IF(N133="","",IF(G133=1,D133,"de"))</f>
        <v/>
      </c>
      <c r="D133" s="48" t="n">
        <v>5</v>
      </c>
      <c r="E133" s="87" t="s">
        <v>56</v>
      </c>
      <c r="F133" s="87" t="s">
        <v>58</v>
      </c>
      <c r="G133" s="50" t="e">
        <f aca="false">IF(OR(VLOOKUP(E133,cod_cat,3,FALSE())=YEAR(N133),VLOOKUP(E133,cod_cat,4,FALSE())=YEAR(N133),VLOOKUP(E133,cod_cat,5,FALSE())=YEAR(N133),VLOOKUP(E133,cod_cat,6,FALSE())=YEAR(N133),VLOOKUP(E133,cod_cat,7,FALSE())=YEAR(N133),VLOOKUP(E133,cod_cat,8,FALSE())=YEAR(N133),VLOOKUP(E133,cod_cat,9,FALSE())=YEAR(N133),VLOOKUP(E133,cod_cat,10,FALSE())=YEAR(N133),VLOOKUP(E133,cod_cat,11,FALSE())=YEAR(N133)),1,0)</f>
        <v>#VALUE!</v>
      </c>
      <c r="I133" s="35"/>
      <c r="J133" s="89"/>
      <c r="K133" s="51" t="str">
        <f aca="false">IF(N133="","",IF(G133=1,A133&amp;" "&amp;B133&amp;" "&amp;C133,"Naissance"))</f>
        <v/>
      </c>
      <c r="L133" s="52"/>
      <c r="M133" s="53"/>
      <c r="N133" s="54"/>
      <c r="O133" s="55" t="str">
        <f aca="false">IF(L133="","",F133)</f>
        <v/>
      </c>
      <c r="P133" s="55" t="str">
        <f aca="false">IF(B133&lt;&gt;$M$5,"",VLOOKUP(A133,cod_cat,2,FALSE()))</f>
        <v/>
      </c>
      <c r="Q133" s="56" t="str">
        <f aca="false">IF(B133&lt;&gt;$M$5,"",$M$4)</f>
        <v/>
      </c>
      <c r="R133" s="57" t="str">
        <f aca="false">IF(B133&lt;&gt;$M$5,"",$R$2)</f>
        <v/>
      </c>
      <c r="S133" s="53"/>
    </row>
    <row r="134" customFormat="false" ht="15.75" hidden="false" customHeight="true" outlineLevel="0" collapsed="false">
      <c r="A134" s="45" t="str">
        <f aca="false">IF(N134="","",IF(G134=1,E134,"Erreur"))</f>
        <v/>
      </c>
      <c r="B134" s="46" t="str">
        <f aca="false">IF(N134="","",IF(G134=1,$M$5,"date"))</f>
        <v/>
      </c>
      <c r="C134" s="47" t="str">
        <f aca="false">IF(N134="","",IF(G134=1,D134,"de"))</f>
        <v/>
      </c>
      <c r="D134" s="48" t="n">
        <v>6</v>
      </c>
      <c r="E134" s="87" t="s">
        <v>56</v>
      </c>
      <c r="F134" s="87" t="s">
        <v>58</v>
      </c>
      <c r="G134" s="50" t="e">
        <f aca="false">IF(OR(VLOOKUP(E134,cod_cat,3,FALSE())=YEAR(N134),VLOOKUP(E134,cod_cat,4,FALSE())=YEAR(N134),VLOOKUP(E134,cod_cat,5,FALSE())=YEAR(N134),VLOOKUP(E134,cod_cat,6,FALSE())=YEAR(N134),VLOOKUP(E134,cod_cat,7,FALSE())=YEAR(N134),VLOOKUP(E134,cod_cat,8,FALSE())=YEAR(N134),VLOOKUP(E134,cod_cat,9,FALSE())=YEAR(N134),VLOOKUP(E134,cod_cat,10,FALSE())=YEAR(N134),VLOOKUP(E134,cod_cat,11,FALSE())=YEAR(N134)),1,0)</f>
        <v>#VALUE!</v>
      </c>
      <c r="I134" s="35"/>
      <c r="J134" s="89"/>
      <c r="K134" s="51" t="str">
        <f aca="false">IF(N134="","",IF(G134=1,A134&amp;" "&amp;B134&amp;" "&amp;C134,"Naissance"))</f>
        <v/>
      </c>
      <c r="L134" s="52"/>
      <c r="M134" s="53"/>
      <c r="N134" s="54"/>
      <c r="O134" s="55" t="str">
        <f aca="false">IF(L134="","",F134)</f>
        <v/>
      </c>
      <c r="P134" s="55" t="str">
        <f aca="false">IF(B134&lt;&gt;$M$5,"",VLOOKUP(A134,cod_cat,2,FALSE()))</f>
        <v/>
      </c>
      <c r="Q134" s="56" t="str">
        <f aca="false">IF(B134&lt;&gt;$M$5,"",$M$4)</f>
        <v/>
      </c>
      <c r="R134" s="57" t="str">
        <f aca="false">IF(B134&lt;&gt;$M$5,"",$R$2)</f>
        <v/>
      </c>
      <c r="S134" s="53"/>
    </row>
    <row r="135" customFormat="false" ht="15.75" hidden="false" customHeight="true" outlineLevel="0" collapsed="false">
      <c r="A135" s="45" t="str">
        <f aca="false">IF(N135="","",IF(G135=1,E135,"Erreur"))</f>
        <v/>
      </c>
      <c r="B135" s="46" t="str">
        <f aca="false">IF(N135="","",IF(G135=1,$M$5,"date"))</f>
        <v/>
      </c>
      <c r="C135" s="47" t="str">
        <f aca="false">IF(N135="","",IF(G135=1,D135,"de"))</f>
        <v/>
      </c>
      <c r="D135" s="48" t="n">
        <v>7</v>
      </c>
      <c r="E135" s="87" t="s">
        <v>56</v>
      </c>
      <c r="F135" s="87" t="s">
        <v>58</v>
      </c>
      <c r="G135" s="50" t="e">
        <f aca="false">IF(OR(VLOOKUP(E135,cod_cat,3,FALSE())=YEAR(N135),VLOOKUP(E135,cod_cat,4,FALSE())=YEAR(N135),VLOOKUP(E135,cod_cat,5,FALSE())=YEAR(N135),VLOOKUP(E135,cod_cat,6,FALSE())=YEAR(N135),VLOOKUP(E135,cod_cat,7,FALSE())=YEAR(N135),VLOOKUP(E135,cod_cat,8,FALSE())=YEAR(N135),VLOOKUP(E135,cod_cat,9,FALSE())=YEAR(N135),VLOOKUP(E135,cod_cat,10,FALSE())=YEAR(N135),VLOOKUP(E135,cod_cat,11,FALSE())=YEAR(N135)),1,0)</f>
        <v>#VALUE!</v>
      </c>
      <c r="I135" s="35"/>
      <c r="J135" s="89"/>
      <c r="K135" s="51" t="str">
        <f aca="false">IF(N135="","",IF(G135=1,A135&amp;" "&amp;B135&amp;" "&amp;C135,"Naissance"))</f>
        <v/>
      </c>
      <c r="L135" s="52"/>
      <c r="M135" s="53"/>
      <c r="N135" s="54"/>
      <c r="O135" s="55" t="str">
        <f aca="false">IF(L135="","",F135)</f>
        <v/>
      </c>
      <c r="P135" s="55" t="str">
        <f aca="false">IF(B135&lt;&gt;$M$5,"",VLOOKUP(A135,cod_cat,2,FALSE()))</f>
        <v/>
      </c>
      <c r="Q135" s="56" t="str">
        <f aca="false">IF(B135&lt;&gt;$M$5,"",$M$4)</f>
        <v/>
      </c>
      <c r="R135" s="57" t="str">
        <f aca="false">IF(B135&lt;&gt;$M$5,"",$R$2)</f>
        <v/>
      </c>
      <c r="S135" s="53"/>
    </row>
    <row r="136" customFormat="false" ht="15.75" hidden="false" customHeight="true" outlineLevel="0" collapsed="false">
      <c r="A136" s="73" t="str">
        <f aca="false">IF(N136="","",IF(G136=1,E136,"Erreur"))</f>
        <v/>
      </c>
      <c r="B136" s="74" t="str">
        <f aca="false">IF(N136="","",IF(G136=1,$M$5,"date"))</f>
        <v/>
      </c>
      <c r="C136" s="75" t="str">
        <f aca="false">IF(N136="","",IF(G136=1,D136,"de"))</f>
        <v/>
      </c>
      <c r="D136" s="76" t="n">
        <v>8</v>
      </c>
      <c r="E136" s="100" t="s">
        <v>56</v>
      </c>
      <c r="F136" s="100" t="s">
        <v>58</v>
      </c>
      <c r="G136" s="78" t="e">
        <f aca="false">IF(OR(VLOOKUP(E136,cod_cat,3,FALSE())=YEAR(N136),VLOOKUP(E136,cod_cat,4,FALSE())=YEAR(N136),VLOOKUP(E136,cod_cat,5,FALSE())=YEAR(N136),VLOOKUP(E136,cod_cat,6,FALSE())=YEAR(N136),VLOOKUP(E136,cod_cat,7,FALSE())=YEAR(N136),VLOOKUP(E136,cod_cat,8,FALSE())=YEAR(N136),VLOOKUP(E136,cod_cat,9,FALSE())=YEAR(N136),VLOOKUP(E136,cod_cat,10,FALSE())=YEAR(N136),VLOOKUP(E136,cod_cat,11,FALSE())=YEAR(N136)),1,0)</f>
        <v>#VALUE!</v>
      </c>
      <c r="I136" s="35"/>
      <c r="J136" s="89"/>
      <c r="K136" s="93" t="str">
        <f aca="false">IF(N136="","",IF(G136=1,A136&amp;" "&amp;B136&amp;" "&amp;C136,"Naissance"))</f>
        <v/>
      </c>
      <c r="L136" s="94"/>
      <c r="M136" s="95"/>
      <c r="N136" s="96"/>
      <c r="O136" s="97" t="str">
        <f aca="false">IF(L136="","",F136)</f>
        <v/>
      </c>
      <c r="P136" s="97" t="str">
        <f aca="false">IF(B136&lt;&gt;$M$5,"",VLOOKUP(A136,cod_cat,2,FALSE()))</f>
        <v/>
      </c>
      <c r="Q136" s="98" t="str">
        <f aca="false">IF(B136&lt;&gt;$M$5,"",$M$4)</f>
        <v/>
      </c>
      <c r="R136" s="99" t="str">
        <f aca="false">IF(B136&lt;&gt;$M$5,"",$R$2)</f>
        <v/>
      </c>
      <c r="S136" s="95"/>
    </row>
    <row r="138" customFormat="false" ht="45.35" hidden="false" customHeight="true" outlineLevel="0" collapsed="false">
      <c r="I138" s="101" t="s">
        <v>78</v>
      </c>
      <c r="J138" s="101"/>
      <c r="K138" s="101"/>
      <c r="L138" s="101"/>
      <c r="M138" s="101"/>
      <c r="N138" s="101"/>
      <c r="O138" s="101"/>
      <c r="P138" s="101"/>
      <c r="Q138" s="101"/>
    </row>
  </sheetData>
  <sheetProtection sheet="true" objects="true" scenarios="true"/>
  <mergeCells count="41">
    <mergeCell ref="I3:K3"/>
    <mergeCell ref="L3:R3"/>
    <mergeCell ref="I4:K4"/>
    <mergeCell ref="M4:R4"/>
    <mergeCell ref="I5:K5"/>
    <mergeCell ref="M5:R5"/>
    <mergeCell ref="I6:K6"/>
    <mergeCell ref="M6:R6"/>
    <mergeCell ref="I9:I24"/>
    <mergeCell ref="J9:J16"/>
    <mergeCell ref="W12:X12"/>
    <mergeCell ref="Y12:Z12"/>
    <mergeCell ref="AA12:AB12"/>
    <mergeCell ref="AC12:AD12"/>
    <mergeCell ref="AE12:AF12"/>
    <mergeCell ref="AG12:AH12"/>
    <mergeCell ref="AI12:AJ12"/>
    <mergeCell ref="AK12:AL12"/>
    <mergeCell ref="J17:J24"/>
    <mergeCell ref="I25:I40"/>
    <mergeCell ref="J25:J32"/>
    <mergeCell ref="J33:J40"/>
    <mergeCell ref="I41:I56"/>
    <mergeCell ref="J41:J48"/>
    <mergeCell ref="J49:J56"/>
    <mergeCell ref="I57:I72"/>
    <mergeCell ref="J57:J64"/>
    <mergeCell ref="J65:J72"/>
    <mergeCell ref="I73:I88"/>
    <mergeCell ref="J73:J80"/>
    <mergeCell ref="J81:J88"/>
    <mergeCell ref="I89:I104"/>
    <mergeCell ref="J89:J96"/>
    <mergeCell ref="J97:J104"/>
    <mergeCell ref="I105:I120"/>
    <mergeCell ref="J105:J112"/>
    <mergeCell ref="J113:J120"/>
    <mergeCell ref="I121:I136"/>
    <mergeCell ref="J121:J128"/>
    <mergeCell ref="J129:J136"/>
    <mergeCell ref="I138:Q138"/>
  </mergeCells>
  <conditionalFormatting sqref="K15:S16 K23:S24 K31:S32 K39:S40">
    <cfRule type="expression" priority="2" aboveAverage="0" equalAverage="0" bottom="0" percent="0" rank="0" text="" dxfId="12">
      <formula>$K$15="N"</formula>
    </cfRule>
  </conditionalFormatting>
  <conditionalFormatting sqref="S9:S136">
    <cfRule type="cellIs" priority="3" operator="equal" aboveAverage="0" equalAverage="0" bottom="0" percent="0" rank="0" text="" dxfId="13">
      <formula>""</formula>
    </cfRule>
  </conditionalFormatting>
  <conditionalFormatting sqref="L9:N136">
    <cfRule type="cellIs" priority="4" operator="equal" aboveAverage="0" equalAverage="0" bottom="0" percent="0" rank="0" text="" dxfId="14">
      <formula>""</formula>
    </cfRule>
  </conditionalFormatting>
  <conditionalFormatting sqref="K9:K136">
    <cfRule type="cellIs" priority="5" operator="equal" aboveAverage="0" equalAverage="0" bottom="0" percent="0" rank="0" text="" dxfId="15">
      <formula>"Naissance"</formula>
    </cfRule>
  </conditionalFormatting>
  <conditionalFormatting sqref="C9:C136">
    <cfRule type="cellIs" priority="6" operator="equal" aboveAverage="0" equalAverage="0" bottom="0" percent="0" rank="0" text="" dxfId="16">
      <formula>"de"</formula>
    </cfRule>
  </conditionalFormatting>
  <conditionalFormatting sqref="B9:B136">
    <cfRule type="cellIs" priority="7" operator="equal" aboveAverage="0" equalAverage="0" bottom="0" percent="0" rank="0" text="" dxfId="17">
      <formula>"date"</formula>
    </cfRule>
  </conditionalFormatting>
  <conditionalFormatting sqref="A9:A136">
    <cfRule type="cellIs" priority="8" operator="equal" aboveAverage="0" equalAverage="0" bottom="0" percent="0" rank="0" text="" dxfId="18">
      <formula>"Erreur"</formula>
    </cfRule>
  </conditionalFormatting>
  <conditionalFormatting sqref="O9:O136">
    <cfRule type="cellIs" priority="9" operator="equal" aboveAverage="0" equalAverage="0" bottom="0" percent="0" rank="0" text="" dxfId="19">
      <formula>"G"</formula>
    </cfRule>
    <cfRule type="cellIs" priority="10" operator="equal" aboveAverage="0" equalAverage="0" bottom="0" percent="0" rank="0" text="" dxfId="20">
      <formula>"F"</formula>
    </cfRule>
  </conditionalFormatting>
  <conditionalFormatting sqref="O9:R136">
    <cfRule type="cellIs" priority="11" operator="equal" aboveAverage="0" equalAverage="0" bottom="0" percent="0" rank="0" text="" dxfId="21">
      <formula>""</formula>
    </cfRule>
  </conditionalFormatting>
  <conditionalFormatting sqref="A9:C136 K9:K136">
    <cfRule type="cellIs" priority="12" operator="equal" aboveAverage="0" equalAverage="0" bottom="0" percent="0" rank="0" text="" dxfId="22">
      <formula>""</formula>
    </cfRule>
  </conditionalFormatting>
  <dataValidations count="4">
    <dataValidation allowBlank="false" errorStyle="stop" operator="between" prompt="- Cliquer sur la flèche, &#10;- Sélectionner votre établissement et &#10;- Valider (Touche Entrée)." promptTitle="LISTES : ECOLES - ETABLISSEMENTS" showDropDown="false" showErrorMessage="true" showInputMessage="true" sqref="M4:R4" type="list">
      <formula1>ecoles</formula1>
      <formula2>0</formula2>
    </dataValidation>
    <dataValidation allowBlank="true" errorStyle="stop" operator="between" prompt="&#10;&#10;1) Cliquer sur la cellule &quot;choissisez votre établissement&quot; &#10;2) Saisir les responsables&#10;3) Saisir ou coller vos engagements (Nom, prénom, D.Nais.)&#10;4) Renommer votre fichier en rajoutant N° et nom de votre établissement&#10;" promptTitle="IMPORTANT : à lire" showDropDown="false" showErrorMessage="true" showInputMessage="true" sqref="I3:K3" type="none">
      <formula1>0</formula1>
      <formula2>0</formula2>
    </dataValidation>
    <dataValidation allowBlank="true" errorStyle="stop" operator="between" prompt="Merci de renvoyer vos engagements à votre ASS (USEP, ASSEP, UCS-CJA, USSP, ASCUP)" showDropDown="false" showErrorMessage="true" showInputMessage="true" sqref="L3:R3" type="none">
      <formula1>0</formula1>
      <formula2>0</formula2>
    </dataValidation>
    <dataValidation allowBlank="true" errorStyle="stop" operator="between" prompt="&#10;&#10;1) Renvoyer ce fichier par courriel à votre ASS : USEP, ASSEP, UCS-CJA, USSP, USUP.&#10;2)  La feuille est protégée&#10;&#10;TOUT PARTICIPANT DOIT ETRE TITULAIRE D'UNE LICENCE SPORTIVE SCOLAIRE A JOUR&#10;" promptTitle="DATE LIMITE RETOUR: LUN 10/11/26" showDropDown="false" showErrorMessage="true" showInputMessage="true" sqref="I4:K4" type="none">
      <formula1>0</formula1>
      <formula2>0</formula2>
    </dataValidation>
  </dataValidations>
  <printOptions headings="false" gridLines="false" gridLinesSet="true" horizontalCentered="false" verticalCentered="false"/>
  <pageMargins left="0.708333333333333" right="0.708333333333333" top="0.747916666666667" bottom="0.748611111111111" header="0.511811023622047" footer="0.315277777777778"/>
  <pageSetup paperSize="9" scale="81" fitToWidth="1" fitToHeight="1" pageOrder="downThenOver" orientation="portrait" blackAndWhite="false" draft="false" cellComments="none" horizontalDpi="300" verticalDpi="300" copies="1"/>
  <headerFooter differentFirst="false" differentOddEven="false">
    <oddHeader/>
    <oddFooter>&amp;R&amp;P/&amp;N</oddFooter>
  </headerFooter>
  <rowBreaks count="2" manualBreakCount="2">
    <brk id="56" man="true" max="16383" min="0"/>
    <brk id="104" man="true" max="16383" min="0"/>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D25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L17" activeCellId="0" sqref="L17"/>
    </sheetView>
  </sheetViews>
  <sheetFormatPr defaultColWidth="10.83203125" defaultRowHeight="18.75" zeroHeight="false" outlineLevelRow="0" outlineLevelCol="0"/>
  <cols>
    <col collapsed="false" customWidth="true" hidden="false" outlineLevel="0" max="2" min="1" style="102" width="11"/>
    <col collapsed="false" customWidth="true" hidden="false" outlineLevel="0" max="3" min="3" style="102" width="8.83"/>
    <col collapsed="false" customWidth="true" hidden="false" outlineLevel="0" max="4" min="4" style="102" width="39.33"/>
    <col collapsed="false" customWidth="true" hidden="false" outlineLevel="0" max="5" min="5" style="102" width="8"/>
    <col collapsed="false" customWidth="true" hidden="false" outlineLevel="0" max="6" min="6" style="102" width="8.67"/>
    <col collapsed="false" customWidth="true" hidden="false" outlineLevel="0" max="7" min="7" style="102" width="11.33"/>
    <col collapsed="false" customWidth="true" hidden="false" outlineLevel="0" max="8" min="8" style="102" width="28.33"/>
    <col collapsed="false" customWidth="false" hidden="false" outlineLevel="0" max="9" min="9" style="102" width="10.83"/>
    <col collapsed="false" customWidth="true" hidden="false" outlineLevel="0" max="10" min="10" style="102" width="11"/>
    <col collapsed="false" customWidth="true" hidden="false" outlineLevel="0" max="12" min="11" style="102" width="12.16"/>
    <col collapsed="false" customWidth="true" hidden="false" outlineLevel="0" max="13" min="13" style="102" width="14.51"/>
    <col collapsed="false" customWidth="false" hidden="false" outlineLevel="0" max="15" min="14" style="102" width="10.83"/>
    <col collapsed="false" customWidth="true" hidden="false" outlineLevel="0" max="16" min="16" style="102" width="15.51"/>
    <col collapsed="false" customWidth="true" hidden="false" outlineLevel="0" max="17" min="17" style="102" width="17.67"/>
    <col collapsed="false" customWidth="false" hidden="false" outlineLevel="0" max="19" min="18" style="102" width="10.83"/>
    <col collapsed="false" customWidth="true" hidden="false" outlineLevel="0" max="21" min="20" style="102" width="11.5"/>
    <col collapsed="false" customWidth="true" hidden="false" outlineLevel="0" max="30" min="22" style="102" width="7.5"/>
    <col collapsed="false" customWidth="false" hidden="false" outlineLevel="0" max="16384" min="31" style="102" width="10.83"/>
  </cols>
  <sheetData>
    <row r="1" customFormat="false" ht="18.75" hidden="false" customHeight="false" outlineLevel="0" collapsed="false">
      <c r="C1" s="103" t="s">
        <v>79</v>
      </c>
      <c r="D1" s="104" t="s">
        <v>80</v>
      </c>
      <c r="E1" s="105"/>
      <c r="F1" s="103" t="s">
        <v>79</v>
      </c>
      <c r="K1" s="106" t="s">
        <v>81</v>
      </c>
      <c r="N1" s="107" t="s">
        <v>82</v>
      </c>
      <c r="Q1" s="108" t="n">
        <v>2017</v>
      </c>
    </row>
    <row r="2" customFormat="false" ht="18.75" hidden="false" customHeight="false" outlineLevel="0" collapsed="false">
      <c r="A2" s="109" t="s">
        <v>83</v>
      </c>
      <c r="B2" s="109" t="s">
        <v>84</v>
      </c>
      <c r="C2" s="109" t="s">
        <v>85</v>
      </c>
      <c r="D2" s="109" t="s">
        <v>6</v>
      </c>
      <c r="E2" s="109" t="s">
        <v>85</v>
      </c>
      <c r="F2" s="109" t="s">
        <v>85</v>
      </c>
      <c r="G2" s="109" t="s">
        <v>86</v>
      </c>
      <c r="H2" s="109" t="s">
        <v>40</v>
      </c>
      <c r="I2" s="109" t="s">
        <v>87</v>
      </c>
      <c r="K2" s="110" t="s">
        <v>88</v>
      </c>
      <c r="L2" s="110" t="s">
        <v>89</v>
      </c>
      <c r="M2" s="110" t="s">
        <v>90</v>
      </c>
      <c r="N2" s="110" t="s">
        <v>91</v>
      </c>
      <c r="O2" s="110" t="s">
        <v>92</v>
      </c>
      <c r="P2" s="110" t="s">
        <v>93</v>
      </c>
      <c r="Q2" s="110" t="s">
        <v>94</v>
      </c>
      <c r="T2" s="111" t="s">
        <v>95</v>
      </c>
      <c r="U2" s="111" t="s">
        <v>96</v>
      </c>
      <c r="V2" s="112" t="s">
        <v>97</v>
      </c>
    </row>
    <row r="3" customFormat="false" ht="18.75" hidden="false" customHeight="false" outlineLevel="0" collapsed="false">
      <c r="A3" s="102" t="n">
        <v>1</v>
      </c>
      <c r="B3" s="113" t="s">
        <v>98</v>
      </c>
      <c r="C3" s="113" t="s">
        <v>79</v>
      </c>
      <c r="D3" s="113" t="s">
        <v>99</v>
      </c>
      <c r="E3" s="113" t="s">
        <v>79</v>
      </c>
      <c r="F3" s="113" t="s">
        <v>79</v>
      </c>
      <c r="G3" s="113" t="s">
        <v>100</v>
      </c>
      <c r="H3" s="113" t="s">
        <v>101</v>
      </c>
      <c r="I3" s="113" t="s">
        <v>102</v>
      </c>
      <c r="K3" s="114" t="n">
        <v>42736</v>
      </c>
      <c r="L3" s="115" t="n">
        <f aca="false">DATE(YEAR(K3),12,31)</f>
        <v>43100</v>
      </c>
      <c r="M3" s="116" t="n">
        <f aca="false">YEAR(K3)</f>
        <v>2017</v>
      </c>
      <c r="N3" s="116" t="s">
        <v>19</v>
      </c>
      <c r="O3" s="116" t="s">
        <v>42</v>
      </c>
      <c r="P3" s="116" t="s">
        <v>103</v>
      </c>
      <c r="Q3" s="116" t="s">
        <v>104</v>
      </c>
      <c r="T3" s="117" t="s">
        <v>19</v>
      </c>
      <c r="U3" s="117" t="s">
        <v>23</v>
      </c>
      <c r="V3" s="112" t="n">
        <f aca="false">M3</f>
        <v>2017</v>
      </c>
    </row>
    <row r="4" customFormat="false" ht="18.75" hidden="false" customHeight="false" outlineLevel="0" collapsed="false">
      <c r="A4" s="102" t="n">
        <v>2</v>
      </c>
      <c r="B4" s="118"/>
      <c r="C4" s="118"/>
      <c r="D4" s="119" t="s">
        <v>105</v>
      </c>
      <c r="E4" s="118"/>
      <c r="F4" s="118"/>
      <c r="G4" s="118"/>
      <c r="H4" s="118"/>
      <c r="I4" s="118"/>
      <c r="K4" s="115" t="n">
        <f aca="false">DATE(YEAR(K3)-1,12,31)</f>
        <v>42735</v>
      </c>
      <c r="L4" s="115" t="n">
        <f aca="false">DATE(YEAR(K4),12,31)</f>
        <v>42735</v>
      </c>
      <c r="M4" s="116" t="n">
        <f aca="false">YEAR(K4)</f>
        <v>2016</v>
      </c>
      <c r="N4" s="116" t="s">
        <v>43</v>
      </c>
      <c r="O4" s="116" t="s">
        <v>44</v>
      </c>
      <c r="P4" s="116" t="s">
        <v>106</v>
      </c>
      <c r="Q4" s="116" t="s">
        <v>107</v>
      </c>
      <c r="T4" s="117" t="s">
        <v>42</v>
      </c>
      <c r="U4" s="117" t="s">
        <v>24</v>
      </c>
      <c r="V4" s="112" t="n">
        <f aca="false">M3</f>
        <v>2017</v>
      </c>
    </row>
    <row r="5" customFormat="false" ht="18.75" hidden="false" customHeight="false" outlineLevel="0" collapsed="false">
      <c r="A5" s="102" t="n">
        <v>3</v>
      </c>
      <c r="B5" s="118"/>
      <c r="C5" s="118"/>
      <c r="D5" s="118"/>
      <c r="E5" s="118"/>
      <c r="F5" s="118"/>
      <c r="G5" s="118"/>
      <c r="H5" s="118"/>
      <c r="I5" s="118"/>
      <c r="K5" s="115" t="n">
        <f aca="false">DATE(YEAR(K4)-1,12,31)</f>
        <v>42369</v>
      </c>
      <c r="L5" s="115" t="n">
        <f aca="false">DATE(YEAR(K5),12,31)</f>
        <v>42369</v>
      </c>
      <c r="M5" s="116" t="n">
        <f aca="false">YEAR(K5)</f>
        <v>2015</v>
      </c>
      <c r="N5" s="116" t="s">
        <v>45</v>
      </c>
      <c r="O5" s="116" t="s">
        <v>46</v>
      </c>
      <c r="P5" s="116" t="s">
        <v>108</v>
      </c>
      <c r="Q5" s="116" t="s">
        <v>107</v>
      </c>
      <c r="T5" s="117" t="s">
        <v>43</v>
      </c>
      <c r="U5" s="117" t="s">
        <v>25</v>
      </c>
      <c r="V5" s="112" t="n">
        <f aca="false">M4</f>
        <v>2016</v>
      </c>
    </row>
    <row r="6" customFormat="false" ht="18.75" hidden="false" customHeight="false" outlineLevel="0" collapsed="false">
      <c r="A6" s="102" t="n">
        <v>4</v>
      </c>
      <c r="B6" s="120" t="n">
        <v>1</v>
      </c>
      <c r="C6" s="120" t="n">
        <v>107</v>
      </c>
      <c r="D6" s="120" t="s">
        <v>109</v>
      </c>
      <c r="E6" s="120" t="n">
        <v>107</v>
      </c>
      <c r="F6" s="120" t="s">
        <v>110</v>
      </c>
      <c r="G6" s="120" t="s">
        <v>111</v>
      </c>
      <c r="H6" s="120" t="s">
        <v>112</v>
      </c>
      <c r="I6" s="120" t="s">
        <v>113</v>
      </c>
      <c r="K6" s="115" t="n">
        <f aca="false">DATE(YEAR(K5)-1,12,31)</f>
        <v>42004</v>
      </c>
      <c r="L6" s="115" t="n">
        <f aca="false">DATE(YEAR(K6),12,31)</f>
        <v>42004</v>
      </c>
      <c r="M6" s="116" t="n">
        <f aca="false">YEAR(K6)</f>
        <v>2014</v>
      </c>
      <c r="N6" s="116" t="s">
        <v>47</v>
      </c>
      <c r="O6" s="116" t="s">
        <v>48</v>
      </c>
      <c r="P6" s="116" t="s">
        <v>114</v>
      </c>
      <c r="Q6" s="116" t="s">
        <v>115</v>
      </c>
      <c r="T6" s="117" t="s">
        <v>44</v>
      </c>
      <c r="U6" s="117" t="s">
        <v>26</v>
      </c>
      <c r="V6" s="112" t="n">
        <f aca="false">M4</f>
        <v>2016</v>
      </c>
    </row>
    <row r="7" customFormat="false" ht="18.75" hidden="false" customHeight="false" outlineLevel="0" collapsed="false">
      <c r="A7" s="102" t="n">
        <v>5</v>
      </c>
      <c r="B7" s="120" t="n">
        <v>1</v>
      </c>
      <c r="C7" s="120" t="n">
        <v>102</v>
      </c>
      <c r="D7" s="120" t="s">
        <v>116</v>
      </c>
      <c r="E7" s="120" t="n">
        <v>102</v>
      </c>
      <c r="F7" s="120" t="s">
        <v>110</v>
      </c>
      <c r="G7" s="120" t="s">
        <v>111</v>
      </c>
      <c r="H7" s="120" t="s">
        <v>112</v>
      </c>
      <c r="I7" s="120" t="s">
        <v>113</v>
      </c>
      <c r="K7" s="115" t="n">
        <f aca="false">DATE(YEAR(K6)-2,12,31)</f>
        <v>41274</v>
      </c>
      <c r="L7" s="115" t="n">
        <f aca="false">DATE(YEAR(K7)+1,12,31)</f>
        <v>41639</v>
      </c>
      <c r="M7" s="116" t="str">
        <f aca="false">YEAR(K7)&amp;" - "&amp;YEAR(L7)</f>
        <v>2012 - 2013</v>
      </c>
      <c r="N7" s="116" t="s">
        <v>49</v>
      </c>
      <c r="O7" s="116" t="s">
        <v>50</v>
      </c>
      <c r="P7" s="116" t="s">
        <v>117</v>
      </c>
      <c r="Q7" s="116" t="s">
        <v>118</v>
      </c>
      <c r="T7" s="117" t="s">
        <v>45</v>
      </c>
      <c r="U7" s="117" t="s">
        <v>27</v>
      </c>
      <c r="V7" s="112" t="n">
        <f aca="false">M5</f>
        <v>2015</v>
      </c>
    </row>
    <row r="8" customFormat="false" ht="18.75" hidden="false" customHeight="false" outlineLevel="0" collapsed="false">
      <c r="A8" s="102" t="n">
        <v>6</v>
      </c>
      <c r="B8" s="120" t="n">
        <v>1</v>
      </c>
      <c r="C8" s="120" t="n">
        <v>109</v>
      </c>
      <c r="D8" s="120" t="s">
        <v>119</v>
      </c>
      <c r="E8" s="120" t="n">
        <v>109</v>
      </c>
      <c r="F8" s="120" t="s">
        <v>120</v>
      </c>
      <c r="G8" s="120" t="s">
        <v>111</v>
      </c>
      <c r="H8" s="120" t="s">
        <v>112</v>
      </c>
      <c r="I8" s="120" t="s">
        <v>113</v>
      </c>
      <c r="K8" s="115" t="n">
        <f aca="false">DATE(YEAR(K7)-2,12,31)</f>
        <v>40543</v>
      </c>
      <c r="L8" s="115" t="n">
        <f aca="false">DATE(YEAR(K8)+1,12,31)</f>
        <v>40908</v>
      </c>
      <c r="M8" s="116" t="str">
        <f aca="false">YEAR(K8)&amp;" - "&amp;YEAR(L8)</f>
        <v>2010 - 2011</v>
      </c>
      <c r="N8" s="116" t="s">
        <v>51</v>
      </c>
      <c r="O8" s="116" t="s">
        <v>52</v>
      </c>
      <c r="P8" s="116" t="s">
        <v>121</v>
      </c>
      <c r="Q8" s="116" t="s">
        <v>122</v>
      </c>
      <c r="T8" s="117" t="s">
        <v>46</v>
      </c>
      <c r="U8" s="117" t="s">
        <v>28</v>
      </c>
      <c r="V8" s="112" t="n">
        <f aca="false">M5</f>
        <v>2015</v>
      </c>
    </row>
    <row r="9" customFormat="false" ht="18.75" hidden="false" customHeight="false" outlineLevel="0" collapsed="false">
      <c r="A9" s="102" t="n">
        <v>7</v>
      </c>
      <c r="B9" s="120" t="n">
        <v>1</v>
      </c>
      <c r="C9" s="120" t="n">
        <v>104</v>
      </c>
      <c r="D9" s="120" t="s">
        <v>123</v>
      </c>
      <c r="E9" s="120" t="n">
        <v>104</v>
      </c>
      <c r="F9" s="120" t="s">
        <v>124</v>
      </c>
      <c r="G9" s="120" t="s">
        <v>111</v>
      </c>
      <c r="H9" s="120" t="s">
        <v>112</v>
      </c>
      <c r="I9" s="120" t="s">
        <v>113</v>
      </c>
      <c r="K9" s="115" t="n">
        <f aca="false">DATE(YEAR(K8)-2,12,31)</f>
        <v>39813</v>
      </c>
      <c r="L9" s="115" t="n">
        <f aca="false">DATE(YEAR(K9)+1,12,31)</f>
        <v>40178</v>
      </c>
      <c r="M9" s="116" t="str">
        <f aca="false">YEAR(K9)&amp;" - "&amp;YEAR(L9)</f>
        <v>2008 - 2009</v>
      </c>
      <c r="N9" s="116" t="s">
        <v>53</v>
      </c>
      <c r="O9" s="116" t="s">
        <v>54</v>
      </c>
      <c r="P9" s="116" t="s">
        <v>125</v>
      </c>
      <c r="Q9" s="116" t="s">
        <v>126</v>
      </c>
      <c r="T9" s="117" t="s">
        <v>47</v>
      </c>
      <c r="U9" s="117" t="s">
        <v>29</v>
      </c>
      <c r="V9" s="112" t="n">
        <f aca="false">M6</f>
        <v>2014</v>
      </c>
    </row>
    <row r="10" customFormat="false" ht="18.75" hidden="false" customHeight="false" outlineLevel="0" collapsed="false">
      <c r="A10" s="102" t="n">
        <v>8</v>
      </c>
      <c r="B10" s="120" t="n">
        <v>1</v>
      </c>
      <c r="C10" s="120" t="n">
        <v>101</v>
      </c>
      <c r="D10" s="120" t="s">
        <v>127</v>
      </c>
      <c r="E10" s="120" t="n">
        <v>101</v>
      </c>
      <c r="F10" s="120" t="s">
        <v>110</v>
      </c>
      <c r="G10" s="120" t="s">
        <v>111</v>
      </c>
      <c r="H10" s="120" t="s">
        <v>112</v>
      </c>
      <c r="I10" s="120" t="s">
        <v>113</v>
      </c>
      <c r="K10" s="115" t="n">
        <f aca="false">DATE(YEAR(K9)-1,12,31)</f>
        <v>39447</v>
      </c>
      <c r="L10" s="121" t="s">
        <v>128</v>
      </c>
      <c r="M10" s="116" t="str">
        <f aca="false">YEAR(K10)&amp;" - "&amp;L10</f>
        <v>2007 - et avant</v>
      </c>
      <c r="N10" s="116" t="s">
        <v>55</v>
      </c>
      <c r="O10" s="116" t="s">
        <v>56</v>
      </c>
      <c r="P10" s="116" t="s">
        <v>129</v>
      </c>
      <c r="Q10" s="116" t="s">
        <v>126</v>
      </c>
      <c r="T10" s="117" t="s">
        <v>48</v>
      </c>
      <c r="U10" s="117" t="s">
        <v>30</v>
      </c>
      <c r="V10" s="112" t="n">
        <f aca="false">M6</f>
        <v>2014</v>
      </c>
    </row>
    <row r="11" customFormat="false" ht="18.75" hidden="false" customHeight="false" outlineLevel="0" collapsed="false">
      <c r="A11" s="102" t="n">
        <v>9</v>
      </c>
      <c r="B11" s="120" t="n">
        <v>1</v>
      </c>
      <c r="C11" s="120" t="n">
        <v>108</v>
      </c>
      <c r="D11" s="120" t="s">
        <v>130</v>
      </c>
      <c r="E11" s="120" t="n">
        <v>108</v>
      </c>
      <c r="F11" s="120" t="s">
        <v>131</v>
      </c>
      <c r="G11" s="120" t="s">
        <v>111</v>
      </c>
      <c r="H11" s="120" t="s">
        <v>112</v>
      </c>
      <c r="I11" s="120" t="s">
        <v>113</v>
      </c>
      <c r="T11" s="117" t="s">
        <v>49</v>
      </c>
      <c r="U11" s="117" t="s">
        <v>31</v>
      </c>
      <c r="V11" s="112" t="n">
        <f aca="false">YEAR(K7)</f>
        <v>2012</v>
      </c>
      <c r="W11" s="112" t="n">
        <f aca="false">YEAR(L7)</f>
        <v>2013</v>
      </c>
    </row>
    <row r="12" customFormat="false" ht="18.75" hidden="false" customHeight="false" outlineLevel="0" collapsed="false">
      <c r="A12" s="102" t="n">
        <v>10</v>
      </c>
      <c r="B12" s="120" t="n">
        <v>1</v>
      </c>
      <c r="C12" s="120" t="n">
        <v>105</v>
      </c>
      <c r="D12" s="120" t="s">
        <v>132</v>
      </c>
      <c r="E12" s="120" t="n">
        <v>105</v>
      </c>
      <c r="F12" s="120" t="s">
        <v>110</v>
      </c>
      <c r="G12" s="120" t="s">
        <v>111</v>
      </c>
      <c r="H12" s="120" t="s">
        <v>112</v>
      </c>
      <c r="I12" s="120" t="s">
        <v>113</v>
      </c>
      <c r="T12" s="117" t="s">
        <v>50</v>
      </c>
      <c r="U12" s="117" t="s">
        <v>32</v>
      </c>
      <c r="V12" s="112" t="n">
        <f aca="false">YEAR(K7)</f>
        <v>2012</v>
      </c>
      <c r="W12" s="112" t="n">
        <f aca="false">YEAR(L7)</f>
        <v>2013</v>
      </c>
    </row>
    <row r="13" customFormat="false" ht="18.75" hidden="false" customHeight="false" outlineLevel="0" collapsed="false">
      <c r="A13" s="102" t="n">
        <v>11</v>
      </c>
      <c r="B13" s="120" t="n">
        <v>1</v>
      </c>
      <c r="C13" s="120" t="n">
        <v>106</v>
      </c>
      <c r="D13" s="120" t="s">
        <v>133</v>
      </c>
      <c r="E13" s="120" t="n">
        <v>106</v>
      </c>
      <c r="F13" s="120" t="s">
        <v>110</v>
      </c>
      <c r="G13" s="120" t="s">
        <v>111</v>
      </c>
      <c r="H13" s="120" t="s">
        <v>112</v>
      </c>
      <c r="I13" s="120" t="s">
        <v>113</v>
      </c>
      <c r="T13" s="117" t="s">
        <v>51</v>
      </c>
      <c r="U13" s="117" t="s">
        <v>33</v>
      </c>
      <c r="V13" s="112" t="n">
        <f aca="false">YEAR(K8)</f>
        <v>2010</v>
      </c>
      <c r="W13" s="112" t="n">
        <f aca="false">YEAR(L8)</f>
        <v>2011</v>
      </c>
    </row>
    <row r="14" customFormat="false" ht="18.75" hidden="false" customHeight="false" outlineLevel="0" collapsed="false">
      <c r="A14" s="102" t="n">
        <v>12</v>
      </c>
      <c r="B14" s="120" t="n">
        <v>1</v>
      </c>
      <c r="C14" s="120" t="n">
        <v>103</v>
      </c>
      <c r="D14" s="120" t="s">
        <v>134</v>
      </c>
      <c r="E14" s="120" t="n">
        <v>103</v>
      </c>
      <c r="F14" s="120" t="s">
        <v>110</v>
      </c>
      <c r="G14" s="120" t="s">
        <v>111</v>
      </c>
      <c r="H14" s="120" t="s">
        <v>112</v>
      </c>
      <c r="I14" s="120" t="s">
        <v>113</v>
      </c>
      <c r="T14" s="117" t="s">
        <v>52</v>
      </c>
      <c r="U14" s="117" t="s">
        <v>34</v>
      </c>
      <c r="V14" s="112" t="n">
        <f aca="false">YEAR(K8)</f>
        <v>2010</v>
      </c>
      <c r="W14" s="112" t="n">
        <f aca="false">YEAR(L8)</f>
        <v>2011</v>
      </c>
    </row>
    <row r="15" customFormat="false" ht="18.75" hidden="false" customHeight="false" outlineLevel="0" collapsed="false">
      <c r="A15" s="102" t="n">
        <v>13</v>
      </c>
      <c r="B15" s="120" t="n">
        <v>1</v>
      </c>
      <c r="C15" s="120" t="n">
        <v>111</v>
      </c>
      <c r="D15" s="120" t="s">
        <v>135</v>
      </c>
      <c r="E15" s="120" t="n">
        <v>111</v>
      </c>
      <c r="F15" s="120" t="s">
        <v>110</v>
      </c>
      <c r="G15" s="120" t="s">
        <v>111</v>
      </c>
      <c r="H15" s="120" t="s">
        <v>112</v>
      </c>
      <c r="I15" s="120" t="s">
        <v>113</v>
      </c>
      <c r="T15" s="117" t="s">
        <v>53</v>
      </c>
      <c r="U15" s="117" t="s">
        <v>35</v>
      </c>
      <c r="V15" s="112" t="n">
        <f aca="false">YEAR(K9)</f>
        <v>2008</v>
      </c>
      <c r="W15" s="112" t="n">
        <f aca="false">YEAR(L9)</f>
        <v>2009</v>
      </c>
    </row>
    <row r="16" customFormat="false" ht="18.75" hidden="false" customHeight="false" outlineLevel="0" collapsed="false">
      <c r="A16" s="102" t="n">
        <v>14</v>
      </c>
      <c r="B16" s="120" t="n">
        <v>1</v>
      </c>
      <c r="C16" s="120" t="n">
        <v>110</v>
      </c>
      <c r="D16" s="120" t="s">
        <v>136</v>
      </c>
      <c r="E16" s="120" t="n">
        <v>110</v>
      </c>
      <c r="F16" s="120" t="s">
        <v>137</v>
      </c>
      <c r="G16" s="120" t="s">
        <v>138</v>
      </c>
      <c r="H16" s="120" t="s">
        <v>139</v>
      </c>
      <c r="I16" s="120" t="s">
        <v>113</v>
      </c>
      <c r="T16" s="117" t="s">
        <v>54</v>
      </c>
      <c r="U16" s="117" t="s">
        <v>36</v>
      </c>
      <c r="V16" s="112" t="n">
        <f aca="false">YEAR(K9)</f>
        <v>2008</v>
      </c>
      <c r="W16" s="112" t="n">
        <f aca="false">YEAR(L9)</f>
        <v>2009</v>
      </c>
    </row>
    <row r="17" customFormat="false" ht="18.75" hidden="false" customHeight="false" outlineLevel="0" collapsed="false">
      <c r="A17" s="102" t="n">
        <v>15</v>
      </c>
      <c r="B17" s="118"/>
      <c r="C17" s="118"/>
      <c r="D17" s="118"/>
      <c r="E17" s="118"/>
      <c r="F17" s="118"/>
      <c r="G17" s="118"/>
      <c r="H17" s="118"/>
      <c r="I17" s="118"/>
      <c r="T17" s="117" t="s">
        <v>55</v>
      </c>
      <c r="U17" s="117" t="s">
        <v>37</v>
      </c>
      <c r="V17" s="112" t="e">
        <f aca="false">W17-1</f>
        <v>#VALUE!</v>
      </c>
      <c r="W17" s="112" t="e">
        <f aca="false">X17-1</f>
        <v>#VALUE!</v>
      </c>
      <c r="X17" s="112" t="e">
        <f aca="false">Y17-1</f>
        <v>#VALUE!</v>
      </c>
      <c r="Y17" s="112" t="e">
        <f aca="false">Z17-1</f>
        <v>#VALUE!</v>
      </c>
      <c r="Z17" s="112" t="e">
        <f aca="false">AA17-1</f>
        <v>#VALUE!</v>
      </c>
      <c r="AA17" s="112" t="e">
        <f aca="false">AB17-1</f>
        <v>#VALUE!</v>
      </c>
      <c r="AB17" s="112" t="e">
        <f aca="false">AC17-1</f>
        <v>#VALUE!</v>
      </c>
      <c r="AC17" s="112" t="e">
        <f aca="false">AD17-1</f>
        <v>#VALUE!</v>
      </c>
      <c r="AD17" s="112" t="e">
        <f aca="false">YEAR(L10)</f>
        <v>#VALUE!</v>
      </c>
    </row>
    <row r="18" customFormat="false" ht="18.75" hidden="false" customHeight="false" outlineLevel="0" collapsed="false">
      <c r="A18" s="102" t="n">
        <v>16</v>
      </c>
      <c r="B18" s="118"/>
      <c r="C18" s="118"/>
      <c r="D18" s="119" t="s">
        <v>140</v>
      </c>
      <c r="E18" s="118"/>
      <c r="F18" s="118"/>
      <c r="G18" s="118"/>
      <c r="H18" s="118"/>
      <c r="I18" s="118"/>
      <c r="T18" s="117" t="s">
        <v>56</v>
      </c>
      <c r="U18" s="117" t="s">
        <v>38</v>
      </c>
      <c r="V18" s="112" t="e">
        <f aca="false">W18-1</f>
        <v>#VALUE!</v>
      </c>
      <c r="W18" s="112" t="e">
        <f aca="false">X18-1</f>
        <v>#VALUE!</v>
      </c>
      <c r="X18" s="112" t="e">
        <f aca="false">Y18-1</f>
        <v>#VALUE!</v>
      </c>
      <c r="Y18" s="112" t="e">
        <f aca="false">Z18-1</f>
        <v>#VALUE!</v>
      </c>
      <c r="Z18" s="112" t="e">
        <f aca="false">AA18-1</f>
        <v>#VALUE!</v>
      </c>
      <c r="AA18" s="112" t="e">
        <f aca="false">AB18-1</f>
        <v>#VALUE!</v>
      </c>
      <c r="AB18" s="112" t="e">
        <f aca="false">AC18-1</f>
        <v>#VALUE!</v>
      </c>
      <c r="AC18" s="112" t="e">
        <f aca="false">AD18-1</f>
        <v>#VALUE!</v>
      </c>
      <c r="AD18" s="112" t="e">
        <f aca="false">YEAR(L10)</f>
        <v>#VALUE!</v>
      </c>
    </row>
    <row r="19" customFormat="false" ht="18.75" hidden="false" customHeight="false" outlineLevel="0" collapsed="false">
      <c r="A19" s="102" t="n">
        <v>17</v>
      </c>
      <c r="B19" s="118"/>
      <c r="C19" s="118"/>
      <c r="D19" s="118"/>
      <c r="E19" s="118"/>
      <c r="F19" s="118"/>
      <c r="G19" s="118"/>
      <c r="H19" s="118"/>
      <c r="I19" s="118"/>
    </row>
    <row r="20" customFormat="false" ht="18.75" hidden="false" customHeight="false" outlineLevel="0" collapsed="false">
      <c r="A20" s="102" t="n">
        <v>18</v>
      </c>
      <c r="B20" s="120" t="n">
        <v>1</v>
      </c>
      <c r="C20" s="120" t="n">
        <v>293</v>
      </c>
      <c r="D20" s="120" t="s">
        <v>99</v>
      </c>
      <c r="E20" s="120" t="n">
        <v>293</v>
      </c>
      <c r="F20" s="120" t="s">
        <v>99</v>
      </c>
      <c r="G20" s="120" t="s">
        <v>141</v>
      </c>
      <c r="H20" s="120" t="s">
        <v>139</v>
      </c>
      <c r="I20" s="120" t="s">
        <v>142</v>
      </c>
    </row>
    <row r="21" customFormat="false" ht="18.75" hidden="false" customHeight="false" outlineLevel="0" collapsed="false">
      <c r="A21" s="102" t="n">
        <v>19</v>
      </c>
      <c r="B21" s="120" t="n">
        <v>1</v>
      </c>
      <c r="C21" s="120" t="n">
        <v>351</v>
      </c>
      <c r="D21" s="120" t="s">
        <v>143</v>
      </c>
      <c r="E21" s="120" t="n">
        <v>351</v>
      </c>
      <c r="F21" s="120" t="s">
        <v>144</v>
      </c>
      <c r="G21" s="120" t="s">
        <v>144</v>
      </c>
      <c r="H21" s="120" t="s">
        <v>145</v>
      </c>
      <c r="I21" s="120" t="s">
        <v>142</v>
      </c>
    </row>
    <row r="22" customFormat="false" ht="18.75" hidden="false" customHeight="false" outlineLevel="0" collapsed="false">
      <c r="A22" s="102" t="n">
        <v>20</v>
      </c>
      <c r="B22" s="120" t="n">
        <v>1</v>
      </c>
      <c r="C22" s="120" t="n">
        <v>352</v>
      </c>
      <c r="D22" s="120" t="s">
        <v>146</v>
      </c>
      <c r="E22" s="120" t="n">
        <v>352</v>
      </c>
      <c r="F22" s="120" t="s">
        <v>147</v>
      </c>
      <c r="G22" s="120" t="s">
        <v>147</v>
      </c>
      <c r="H22" s="120" t="s">
        <v>145</v>
      </c>
      <c r="I22" s="120" t="s">
        <v>142</v>
      </c>
    </row>
    <row r="23" customFormat="false" ht="18.75" hidden="false" customHeight="false" outlineLevel="0" collapsed="false">
      <c r="A23" s="102" t="n">
        <v>21</v>
      </c>
      <c r="B23" s="120" t="n">
        <v>1</v>
      </c>
      <c r="C23" s="120" t="n">
        <v>327</v>
      </c>
      <c r="D23" s="120" t="s">
        <v>148</v>
      </c>
      <c r="E23" s="120" t="n">
        <v>327</v>
      </c>
      <c r="F23" s="120" t="s">
        <v>149</v>
      </c>
      <c r="G23" s="120" t="s">
        <v>149</v>
      </c>
      <c r="H23" s="120" t="s">
        <v>150</v>
      </c>
      <c r="I23" s="120" t="s">
        <v>142</v>
      </c>
    </row>
    <row r="24" customFormat="false" ht="18.75" hidden="false" customHeight="false" outlineLevel="0" collapsed="false">
      <c r="A24" s="102" t="n">
        <v>22</v>
      </c>
      <c r="B24" s="120" t="n">
        <v>1</v>
      </c>
      <c r="C24" s="120" t="n">
        <v>215</v>
      </c>
      <c r="D24" s="120" t="s">
        <v>151</v>
      </c>
      <c r="E24" s="120" t="n">
        <v>215</v>
      </c>
      <c r="F24" s="120" t="s">
        <v>152</v>
      </c>
      <c r="G24" s="120" t="s">
        <v>111</v>
      </c>
      <c r="H24" s="120" t="s">
        <v>112</v>
      </c>
      <c r="I24" s="120" t="s">
        <v>142</v>
      </c>
    </row>
    <row r="25" customFormat="false" ht="18.75" hidden="false" customHeight="false" outlineLevel="0" collapsed="false">
      <c r="A25" s="102" t="n">
        <v>23</v>
      </c>
      <c r="B25" s="120" t="n">
        <v>1</v>
      </c>
      <c r="C25" s="120" t="n">
        <v>251</v>
      </c>
      <c r="D25" s="120" t="s">
        <v>153</v>
      </c>
      <c r="E25" s="120" t="n">
        <v>251</v>
      </c>
      <c r="F25" s="120" t="s">
        <v>154</v>
      </c>
      <c r="G25" s="120" t="s">
        <v>155</v>
      </c>
      <c r="H25" s="120" t="s">
        <v>112</v>
      </c>
      <c r="I25" s="120" t="s">
        <v>142</v>
      </c>
    </row>
    <row r="26" customFormat="false" ht="18.75" hidden="false" customHeight="false" outlineLevel="0" collapsed="false">
      <c r="A26" s="102" t="n">
        <v>24</v>
      </c>
      <c r="B26" s="120" t="n">
        <v>1</v>
      </c>
      <c r="C26" s="120" t="n">
        <v>377</v>
      </c>
      <c r="D26" s="120" t="s">
        <v>156</v>
      </c>
      <c r="E26" s="120" t="n">
        <v>377</v>
      </c>
      <c r="F26" s="120" t="s">
        <v>157</v>
      </c>
      <c r="G26" s="120" t="s">
        <v>157</v>
      </c>
      <c r="H26" s="120" t="s">
        <v>150</v>
      </c>
      <c r="I26" s="120" t="s">
        <v>142</v>
      </c>
    </row>
    <row r="27" customFormat="false" ht="18.75" hidden="false" customHeight="false" outlineLevel="0" collapsed="false">
      <c r="A27" s="102" t="n">
        <v>25</v>
      </c>
      <c r="B27" s="120" t="n">
        <v>1</v>
      </c>
      <c r="C27" s="120" t="n">
        <v>231</v>
      </c>
      <c r="D27" s="120" t="s">
        <v>158</v>
      </c>
      <c r="E27" s="120" t="n">
        <v>231</v>
      </c>
      <c r="F27" s="120" t="s">
        <v>159</v>
      </c>
      <c r="G27" s="120" t="s">
        <v>111</v>
      </c>
      <c r="H27" s="120" t="s">
        <v>112</v>
      </c>
      <c r="I27" s="120" t="s">
        <v>142</v>
      </c>
    </row>
    <row r="28" customFormat="false" ht="18.75" hidden="false" customHeight="false" outlineLevel="0" collapsed="false">
      <c r="A28" s="102" t="n">
        <v>26</v>
      </c>
      <c r="B28" s="120" t="n">
        <v>1</v>
      </c>
      <c r="C28" s="120" t="n">
        <v>228</v>
      </c>
      <c r="D28" s="120" t="s">
        <v>160</v>
      </c>
      <c r="E28" s="120" t="n">
        <v>228</v>
      </c>
      <c r="F28" s="120" t="s">
        <v>161</v>
      </c>
      <c r="G28" s="120" t="s">
        <v>111</v>
      </c>
      <c r="H28" s="120" t="s">
        <v>112</v>
      </c>
      <c r="I28" s="120" t="s">
        <v>142</v>
      </c>
    </row>
    <row r="29" customFormat="false" ht="18.75" hidden="false" customHeight="false" outlineLevel="0" collapsed="false">
      <c r="A29" s="102" t="n">
        <v>27</v>
      </c>
      <c r="B29" s="120" t="n">
        <v>1</v>
      </c>
      <c r="C29" s="120" t="n">
        <v>317</v>
      </c>
      <c r="D29" s="120" t="s">
        <v>162</v>
      </c>
      <c r="E29" s="120" t="n">
        <v>317</v>
      </c>
      <c r="F29" s="120" t="s">
        <v>163</v>
      </c>
      <c r="G29" s="120" t="s">
        <v>164</v>
      </c>
      <c r="H29" s="120" t="s">
        <v>165</v>
      </c>
      <c r="I29" s="120" t="s">
        <v>142</v>
      </c>
    </row>
    <row r="30" customFormat="false" ht="18.75" hidden="false" customHeight="false" outlineLevel="0" collapsed="false">
      <c r="A30" s="102" t="n">
        <v>28</v>
      </c>
      <c r="B30" s="120" t="n">
        <v>1</v>
      </c>
      <c r="C30" s="120" t="n">
        <v>244</v>
      </c>
      <c r="D30" s="120" t="s">
        <v>166</v>
      </c>
      <c r="E30" s="120" t="n">
        <v>244</v>
      </c>
      <c r="F30" s="120" t="s">
        <v>167</v>
      </c>
      <c r="G30" s="120" t="s">
        <v>111</v>
      </c>
      <c r="H30" s="120" t="s">
        <v>112</v>
      </c>
      <c r="I30" s="120" t="s">
        <v>142</v>
      </c>
    </row>
    <row r="31" customFormat="false" ht="18.75" hidden="false" customHeight="false" outlineLevel="0" collapsed="false">
      <c r="A31" s="102" t="n">
        <v>29</v>
      </c>
      <c r="B31" s="120" t="n">
        <v>1</v>
      </c>
      <c r="C31" s="120" t="n">
        <v>332</v>
      </c>
      <c r="D31" s="120" t="s">
        <v>168</v>
      </c>
      <c r="E31" s="120" t="n">
        <v>332</v>
      </c>
      <c r="F31" s="120" t="s">
        <v>169</v>
      </c>
      <c r="G31" s="120" t="s">
        <v>169</v>
      </c>
      <c r="H31" s="120" t="s">
        <v>150</v>
      </c>
      <c r="I31" s="120" t="s">
        <v>142</v>
      </c>
    </row>
    <row r="32" customFormat="false" ht="18.75" hidden="false" customHeight="false" outlineLevel="0" collapsed="false">
      <c r="A32" s="102" t="n">
        <v>30</v>
      </c>
      <c r="B32" s="120" t="n">
        <v>1</v>
      </c>
      <c r="C32" s="120" t="n">
        <v>301</v>
      </c>
      <c r="D32" s="120" t="s">
        <v>170</v>
      </c>
      <c r="E32" s="120" t="n">
        <v>301</v>
      </c>
      <c r="F32" s="120" t="s">
        <v>171</v>
      </c>
      <c r="G32" s="120" t="s">
        <v>172</v>
      </c>
      <c r="H32" s="120" t="s">
        <v>139</v>
      </c>
      <c r="I32" s="120" t="s">
        <v>142</v>
      </c>
    </row>
    <row r="33" customFormat="false" ht="18.75" hidden="false" customHeight="false" outlineLevel="0" collapsed="false">
      <c r="A33" s="102" t="n">
        <v>31</v>
      </c>
      <c r="B33" s="120" t="n">
        <v>1</v>
      </c>
      <c r="C33" s="120" t="n">
        <v>326</v>
      </c>
      <c r="D33" s="120" t="s">
        <v>173</v>
      </c>
      <c r="E33" s="120" t="n">
        <v>326</v>
      </c>
      <c r="F33" s="120" t="s">
        <v>174</v>
      </c>
      <c r="G33" s="120" t="s">
        <v>174</v>
      </c>
      <c r="H33" s="120" t="s">
        <v>150</v>
      </c>
      <c r="I33" s="120" t="s">
        <v>142</v>
      </c>
    </row>
    <row r="34" customFormat="false" ht="18.75" hidden="false" customHeight="false" outlineLevel="0" collapsed="false">
      <c r="A34" s="102" t="n">
        <v>32</v>
      </c>
      <c r="B34" s="120" t="n">
        <v>1</v>
      </c>
      <c r="C34" s="120" t="n">
        <v>221</v>
      </c>
      <c r="D34" s="120" t="s">
        <v>175</v>
      </c>
      <c r="E34" s="120" t="n">
        <v>221</v>
      </c>
      <c r="F34" s="120" t="s">
        <v>176</v>
      </c>
      <c r="G34" s="120" t="s">
        <v>111</v>
      </c>
      <c r="H34" s="120" t="s">
        <v>112</v>
      </c>
      <c r="I34" s="120" t="s">
        <v>142</v>
      </c>
    </row>
    <row r="35" customFormat="false" ht="18.75" hidden="false" customHeight="false" outlineLevel="0" collapsed="false">
      <c r="A35" s="102" t="n">
        <v>33</v>
      </c>
      <c r="B35" s="120" t="n">
        <v>1</v>
      </c>
      <c r="C35" s="120" t="n">
        <v>222</v>
      </c>
      <c r="D35" s="120" t="s">
        <v>177</v>
      </c>
      <c r="E35" s="120" t="n">
        <v>222</v>
      </c>
      <c r="F35" s="120" t="s">
        <v>176</v>
      </c>
      <c r="G35" s="120" t="s">
        <v>111</v>
      </c>
      <c r="H35" s="120" t="s">
        <v>112</v>
      </c>
      <c r="I35" s="120" t="s">
        <v>142</v>
      </c>
    </row>
    <row r="36" customFormat="false" ht="18.75" hidden="false" customHeight="false" outlineLevel="0" collapsed="false">
      <c r="A36" s="102" t="n">
        <v>34</v>
      </c>
      <c r="B36" s="120" t="n">
        <v>1</v>
      </c>
      <c r="C36" s="120" t="n">
        <v>272</v>
      </c>
      <c r="D36" s="120" t="s">
        <v>178</v>
      </c>
      <c r="E36" s="120" t="n">
        <v>272</v>
      </c>
      <c r="F36" s="120" t="s">
        <v>137</v>
      </c>
      <c r="G36" s="120" t="s">
        <v>138</v>
      </c>
      <c r="H36" s="120" t="s">
        <v>139</v>
      </c>
      <c r="I36" s="120" t="s">
        <v>142</v>
      </c>
    </row>
    <row r="37" customFormat="false" ht="18.75" hidden="false" customHeight="false" outlineLevel="0" collapsed="false">
      <c r="A37" s="102" t="n">
        <v>35</v>
      </c>
      <c r="B37" s="120" t="n">
        <v>1</v>
      </c>
      <c r="C37" s="120" t="n">
        <v>338</v>
      </c>
      <c r="D37" s="120" t="s">
        <v>179</v>
      </c>
      <c r="E37" s="120" t="n">
        <v>338</v>
      </c>
      <c r="F37" s="120"/>
      <c r="G37" s="120"/>
      <c r="H37" s="120" t="s">
        <v>150</v>
      </c>
      <c r="I37" s="120" t="s">
        <v>142</v>
      </c>
    </row>
    <row r="38" customFormat="false" ht="18.75" hidden="false" customHeight="false" outlineLevel="0" collapsed="false">
      <c r="A38" s="102" t="n">
        <v>36</v>
      </c>
      <c r="B38" s="120" t="n">
        <v>1</v>
      </c>
      <c r="C38" s="120" t="n">
        <v>245</v>
      </c>
      <c r="D38" s="120" t="s">
        <v>180</v>
      </c>
      <c r="E38" s="120" t="n">
        <v>245</v>
      </c>
      <c r="F38" s="120" t="s">
        <v>167</v>
      </c>
      <c r="G38" s="120" t="s">
        <v>111</v>
      </c>
      <c r="H38" s="120" t="s">
        <v>112</v>
      </c>
      <c r="I38" s="120" t="s">
        <v>142</v>
      </c>
    </row>
    <row r="39" customFormat="false" ht="18.75" hidden="false" customHeight="false" outlineLevel="0" collapsed="false">
      <c r="A39" s="102" t="n">
        <v>37</v>
      </c>
      <c r="B39" s="120" t="n">
        <v>1</v>
      </c>
      <c r="C39" s="120" t="n">
        <v>329</v>
      </c>
      <c r="D39" s="120" t="s">
        <v>181</v>
      </c>
      <c r="E39" s="120" t="n">
        <v>329</v>
      </c>
      <c r="F39" s="120" t="s">
        <v>182</v>
      </c>
      <c r="G39" s="120" t="s">
        <v>182</v>
      </c>
      <c r="H39" s="120" t="s">
        <v>150</v>
      </c>
      <c r="I39" s="120" t="s">
        <v>142</v>
      </c>
    </row>
    <row r="40" customFormat="false" ht="18.75" hidden="false" customHeight="false" outlineLevel="0" collapsed="false">
      <c r="A40" s="102" t="n">
        <v>38</v>
      </c>
      <c r="B40" s="120" t="n">
        <v>1</v>
      </c>
      <c r="C40" s="120" t="n">
        <v>321</v>
      </c>
      <c r="D40" s="120" t="s">
        <v>183</v>
      </c>
      <c r="E40" s="120" t="n">
        <v>321</v>
      </c>
      <c r="F40" s="120" t="s">
        <v>184</v>
      </c>
      <c r="G40" s="120" t="s">
        <v>185</v>
      </c>
      <c r="H40" s="120" t="s">
        <v>150</v>
      </c>
      <c r="I40" s="120" t="s">
        <v>142</v>
      </c>
    </row>
    <row r="41" customFormat="false" ht="18.75" hidden="false" customHeight="false" outlineLevel="0" collapsed="false">
      <c r="A41" s="102" t="n">
        <v>39</v>
      </c>
      <c r="B41" s="120" t="n">
        <v>1</v>
      </c>
      <c r="C41" s="120" t="n">
        <v>246</v>
      </c>
      <c r="D41" s="120" t="s">
        <v>186</v>
      </c>
      <c r="E41" s="120" t="n">
        <v>246</v>
      </c>
      <c r="F41" s="120" t="s">
        <v>167</v>
      </c>
      <c r="G41" s="120" t="s">
        <v>111</v>
      </c>
      <c r="H41" s="120" t="s">
        <v>112</v>
      </c>
      <c r="I41" s="120" t="s">
        <v>142</v>
      </c>
    </row>
    <row r="42" customFormat="false" ht="18.75" hidden="false" customHeight="false" outlineLevel="0" collapsed="false">
      <c r="A42" s="102" t="n">
        <v>40</v>
      </c>
      <c r="B42" s="120" t="n">
        <v>1</v>
      </c>
      <c r="C42" s="120" t="n">
        <v>292</v>
      </c>
      <c r="D42" s="120" t="s">
        <v>187</v>
      </c>
      <c r="E42" s="120" t="n">
        <v>292</v>
      </c>
      <c r="F42" s="120" t="s">
        <v>188</v>
      </c>
      <c r="G42" s="120" t="s">
        <v>141</v>
      </c>
      <c r="H42" s="120" t="s">
        <v>139</v>
      </c>
      <c r="I42" s="120" t="s">
        <v>142</v>
      </c>
    </row>
    <row r="43" customFormat="false" ht="18.75" hidden="false" customHeight="false" outlineLevel="0" collapsed="false">
      <c r="A43" s="102" t="n">
        <v>41</v>
      </c>
      <c r="B43" s="120" t="n">
        <v>1</v>
      </c>
      <c r="C43" s="120" t="n">
        <v>302</v>
      </c>
      <c r="D43" s="120" t="s">
        <v>189</v>
      </c>
      <c r="E43" s="120" t="n">
        <v>302</v>
      </c>
      <c r="F43" s="120" t="s">
        <v>190</v>
      </c>
      <c r="G43" s="120" t="s">
        <v>172</v>
      </c>
      <c r="H43" s="120" t="s">
        <v>139</v>
      </c>
      <c r="I43" s="120" t="s">
        <v>142</v>
      </c>
    </row>
    <row r="44" customFormat="false" ht="18.75" hidden="false" customHeight="false" outlineLevel="0" collapsed="false">
      <c r="A44" s="102" t="n">
        <v>42</v>
      </c>
      <c r="B44" s="120" t="n">
        <v>1</v>
      </c>
      <c r="C44" s="120" t="n">
        <v>278</v>
      </c>
      <c r="D44" s="120" t="s">
        <v>191</v>
      </c>
      <c r="E44" s="120" t="n">
        <v>278</v>
      </c>
      <c r="F44" s="120" t="s">
        <v>192</v>
      </c>
      <c r="G44" s="120" t="s">
        <v>138</v>
      </c>
      <c r="H44" s="120" t="s">
        <v>139</v>
      </c>
      <c r="I44" s="120" t="s">
        <v>142</v>
      </c>
    </row>
    <row r="45" customFormat="false" ht="18.75" hidden="false" customHeight="false" outlineLevel="0" collapsed="false">
      <c r="A45" s="102" t="n">
        <v>43</v>
      </c>
      <c r="B45" s="120" t="n">
        <v>1</v>
      </c>
      <c r="C45" s="120" t="n">
        <v>334</v>
      </c>
      <c r="D45" s="120" t="s">
        <v>193</v>
      </c>
      <c r="E45" s="120" t="n">
        <v>334</v>
      </c>
      <c r="F45" s="120" t="s">
        <v>194</v>
      </c>
      <c r="G45" s="120" t="s">
        <v>194</v>
      </c>
      <c r="H45" s="120" t="s">
        <v>150</v>
      </c>
      <c r="I45" s="120" t="s">
        <v>142</v>
      </c>
    </row>
    <row r="46" customFormat="false" ht="18.75" hidden="false" customHeight="false" outlineLevel="0" collapsed="false">
      <c r="A46" s="102" t="n">
        <v>44</v>
      </c>
      <c r="B46" s="120" t="n">
        <v>1</v>
      </c>
      <c r="C46" s="120" t="n">
        <v>336</v>
      </c>
      <c r="D46" s="120" t="s">
        <v>195</v>
      </c>
      <c r="E46" s="120" t="n">
        <v>336</v>
      </c>
      <c r="F46" s="120" t="s">
        <v>196</v>
      </c>
      <c r="G46" s="120" t="s">
        <v>196</v>
      </c>
      <c r="H46" s="120" t="s">
        <v>150</v>
      </c>
      <c r="I46" s="120" t="s">
        <v>142</v>
      </c>
    </row>
    <row r="47" customFormat="false" ht="18.75" hidden="false" customHeight="false" outlineLevel="0" collapsed="false">
      <c r="A47" s="102" t="n">
        <v>45</v>
      </c>
      <c r="B47" s="120" t="n">
        <v>1</v>
      </c>
      <c r="C47" s="120" t="n">
        <v>210</v>
      </c>
      <c r="D47" s="122" t="s">
        <v>197</v>
      </c>
      <c r="E47" s="120" t="n">
        <v>210</v>
      </c>
      <c r="F47" s="120" t="s">
        <v>124</v>
      </c>
      <c r="G47" s="120" t="s">
        <v>111</v>
      </c>
      <c r="H47" s="120" t="s">
        <v>112</v>
      </c>
      <c r="I47" s="120" t="s">
        <v>142</v>
      </c>
    </row>
    <row r="48" customFormat="false" ht="18.75" hidden="false" customHeight="false" outlineLevel="0" collapsed="false">
      <c r="A48" s="102" t="n">
        <v>46</v>
      </c>
      <c r="B48" s="120" t="n">
        <v>1</v>
      </c>
      <c r="C48" s="120" t="n">
        <v>261</v>
      </c>
      <c r="D48" s="120" t="s">
        <v>198</v>
      </c>
      <c r="E48" s="120" t="n">
        <v>261</v>
      </c>
      <c r="F48" s="120" t="s">
        <v>199</v>
      </c>
      <c r="G48" s="120" t="s">
        <v>200</v>
      </c>
      <c r="H48" s="120" t="s">
        <v>139</v>
      </c>
      <c r="I48" s="120" t="s">
        <v>142</v>
      </c>
    </row>
    <row r="49" customFormat="false" ht="18.75" hidden="false" customHeight="false" outlineLevel="0" collapsed="false">
      <c r="A49" s="102" t="n">
        <v>47</v>
      </c>
      <c r="B49" s="120" t="n">
        <v>1</v>
      </c>
      <c r="C49" s="120" t="n">
        <v>241</v>
      </c>
      <c r="D49" s="120" t="s">
        <v>201</v>
      </c>
      <c r="E49" s="120" t="n">
        <v>241</v>
      </c>
      <c r="F49" s="120" t="s">
        <v>202</v>
      </c>
      <c r="G49" s="120" t="s">
        <v>111</v>
      </c>
      <c r="H49" s="120" t="s">
        <v>112</v>
      </c>
      <c r="I49" s="120" t="s">
        <v>142</v>
      </c>
    </row>
    <row r="50" customFormat="false" ht="18.75" hidden="false" customHeight="false" outlineLevel="0" collapsed="false">
      <c r="A50" s="102" t="n">
        <v>48</v>
      </c>
      <c r="B50" s="120" t="n">
        <v>1</v>
      </c>
      <c r="C50" s="120" t="n">
        <v>235</v>
      </c>
      <c r="D50" s="122" t="s">
        <v>203</v>
      </c>
      <c r="E50" s="120" t="n">
        <v>235</v>
      </c>
      <c r="F50" s="120" t="s">
        <v>204</v>
      </c>
      <c r="G50" s="120" t="s">
        <v>111</v>
      </c>
      <c r="H50" s="120" t="s">
        <v>112</v>
      </c>
      <c r="I50" s="120" t="s">
        <v>142</v>
      </c>
    </row>
    <row r="51" customFormat="false" ht="18.75" hidden="false" customHeight="false" outlineLevel="0" collapsed="false">
      <c r="A51" s="102" t="n">
        <v>49</v>
      </c>
      <c r="B51" s="120" t="n">
        <v>1</v>
      </c>
      <c r="C51" s="120" t="n">
        <v>276</v>
      </c>
      <c r="D51" s="120" t="s">
        <v>205</v>
      </c>
      <c r="E51" s="120" t="n">
        <v>276</v>
      </c>
      <c r="F51" s="120" t="s">
        <v>206</v>
      </c>
      <c r="G51" s="120" t="s">
        <v>138</v>
      </c>
      <c r="H51" s="120" t="s">
        <v>139</v>
      </c>
      <c r="I51" s="120" t="s">
        <v>142</v>
      </c>
    </row>
    <row r="52" customFormat="false" ht="18.75" hidden="false" customHeight="false" outlineLevel="0" collapsed="false">
      <c r="A52" s="102" t="n">
        <v>50</v>
      </c>
      <c r="B52" s="120" t="n">
        <v>1</v>
      </c>
      <c r="C52" s="120" t="n">
        <v>262</v>
      </c>
      <c r="D52" s="120" t="s">
        <v>207</v>
      </c>
      <c r="E52" s="120" t="n">
        <v>262</v>
      </c>
      <c r="F52" s="120" t="s">
        <v>208</v>
      </c>
      <c r="G52" s="120" t="s">
        <v>200</v>
      </c>
      <c r="H52" s="120" t="s">
        <v>139</v>
      </c>
      <c r="I52" s="120" t="s">
        <v>142</v>
      </c>
    </row>
    <row r="53" customFormat="false" ht="18.75" hidden="false" customHeight="false" outlineLevel="0" collapsed="false">
      <c r="A53" s="102" t="n">
        <v>51</v>
      </c>
      <c r="B53" s="120" t="n">
        <v>1</v>
      </c>
      <c r="C53" s="120" t="n">
        <v>253</v>
      </c>
      <c r="D53" s="120" t="s">
        <v>209</v>
      </c>
      <c r="E53" s="120" t="n">
        <v>253</v>
      </c>
      <c r="F53" s="120" t="s">
        <v>210</v>
      </c>
      <c r="G53" s="120" t="s">
        <v>155</v>
      </c>
      <c r="H53" s="120" t="s">
        <v>112</v>
      </c>
      <c r="I53" s="120" t="s">
        <v>142</v>
      </c>
    </row>
    <row r="54" customFormat="false" ht="18.75" hidden="false" customHeight="false" outlineLevel="0" collapsed="false">
      <c r="A54" s="102" t="n">
        <v>52</v>
      </c>
      <c r="B54" s="120" t="n">
        <v>1</v>
      </c>
      <c r="C54" s="120" t="n">
        <v>263</v>
      </c>
      <c r="D54" s="120" t="s">
        <v>211</v>
      </c>
      <c r="E54" s="120" t="n">
        <v>263</v>
      </c>
      <c r="F54" s="120" t="s">
        <v>212</v>
      </c>
      <c r="G54" s="120" t="s">
        <v>200</v>
      </c>
      <c r="H54" s="120" t="s">
        <v>139</v>
      </c>
      <c r="I54" s="120" t="s">
        <v>142</v>
      </c>
    </row>
    <row r="55" customFormat="false" ht="18.75" hidden="false" customHeight="false" outlineLevel="0" collapsed="false">
      <c r="A55" s="102" t="n">
        <v>53</v>
      </c>
      <c r="B55" s="120" t="n">
        <v>1</v>
      </c>
      <c r="C55" s="120" t="n">
        <v>331</v>
      </c>
      <c r="D55" s="120" t="s">
        <v>213</v>
      </c>
      <c r="E55" s="120" t="n">
        <v>331</v>
      </c>
      <c r="F55" s="120" t="s">
        <v>214</v>
      </c>
      <c r="G55" s="120" t="s">
        <v>214</v>
      </c>
      <c r="H55" s="120" t="s">
        <v>150</v>
      </c>
      <c r="I55" s="120" t="s">
        <v>142</v>
      </c>
    </row>
    <row r="56" customFormat="false" ht="18.75" hidden="false" customHeight="false" outlineLevel="0" collapsed="false">
      <c r="A56" s="102" t="n">
        <v>54</v>
      </c>
      <c r="B56" s="120" t="n">
        <v>1</v>
      </c>
      <c r="C56" s="120" t="n">
        <v>242</v>
      </c>
      <c r="D56" s="120" t="s">
        <v>215</v>
      </c>
      <c r="E56" s="120" t="n">
        <v>242</v>
      </c>
      <c r="F56" s="120" t="s">
        <v>202</v>
      </c>
      <c r="G56" s="120" t="s">
        <v>111</v>
      </c>
      <c r="H56" s="120" t="s">
        <v>112</v>
      </c>
      <c r="I56" s="120" t="s">
        <v>142</v>
      </c>
    </row>
    <row r="57" customFormat="false" ht="18.75" hidden="false" customHeight="false" outlineLevel="0" collapsed="false">
      <c r="A57" s="102" t="n">
        <v>55</v>
      </c>
      <c r="B57" s="120" t="n">
        <v>1</v>
      </c>
      <c r="C57" s="120" t="n">
        <v>374</v>
      </c>
      <c r="D57" s="120" t="s">
        <v>216</v>
      </c>
      <c r="E57" s="120" t="n">
        <v>374</v>
      </c>
      <c r="F57" s="120" t="s">
        <v>217</v>
      </c>
      <c r="G57" s="120" t="s">
        <v>217</v>
      </c>
      <c r="H57" s="120" t="s">
        <v>150</v>
      </c>
      <c r="I57" s="120" t="s">
        <v>142</v>
      </c>
    </row>
    <row r="58" customFormat="false" ht="18.75" hidden="false" customHeight="false" outlineLevel="0" collapsed="false">
      <c r="A58" s="102" t="n">
        <v>56</v>
      </c>
      <c r="B58" s="120" t="n">
        <v>1</v>
      </c>
      <c r="C58" s="120" t="n">
        <v>380</v>
      </c>
      <c r="D58" s="120" t="s">
        <v>218</v>
      </c>
      <c r="E58" s="120" t="n">
        <v>380</v>
      </c>
      <c r="F58" s="120" t="s">
        <v>219</v>
      </c>
      <c r="G58" s="120" t="s">
        <v>219</v>
      </c>
      <c r="H58" s="120" t="s">
        <v>150</v>
      </c>
      <c r="I58" s="120" t="s">
        <v>142</v>
      </c>
    </row>
    <row r="59" customFormat="false" ht="18.75" hidden="false" customHeight="false" outlineLevel="0" collapsed="false">
      <c r="A59" s="102" t="n">
        <v>57</v>
      </c>
      <c r="B59" s="120" t="n">
        <v>1</v>
      </c>
      <c r="C59" s="120" t="n">
        <v>252</v>
      </c>
      <c r="D59" s="120" t="s">
        <v>220</v>
      </c>
      <c r="E59" s="120" t="n">
        <v>252</v>
      </c>
      <c r="F59" s="120" t="s">
        <v>221</v>
      </c>
      <c r="G59" s="120" t="s">
        <v>155</v>
      </c>
      <c r="H59" s="120" t="s">
        <v>112</v>
      </c>
      <c r="I59" s="120" t="s">
        <v>142</v>
      </c>
    </row>
    <row r="60" customFormat="false" ht="18.75" hidden="false" customHeight="false" outlineLevel="0" collapsed="false">
      <c r="A60" s="102" t="n">
        <v>58</v>
      </c>
      <c r="B60" s="120" t="n">
        <v>1</v>
      </c>
      <c r="C60" s="120" t="n">
        <v>213</v>
      </c>
      <c r="D60" s="120" t="s">
        <v>222</v>
      </c>
      <c r="E60" s="120" t="n">
        <v>213</v>
      </c>
      <c r="F60" s="120" t="s">
        <v>152</v>
      </c>
      <c r="G60" s="120" t="s">
        <v>111</v>
      </c>
      <c r="H60" s="120" t="s">
        <v>112</v>
      </c>
      <c r="I60" s="120" t="s">
        <v>142</v>
      </c>
    </row>
    <row r="61" customFormat="false" ht="18.75" hidden="false" customHeight="false" outlineLevel="0" collapsed="false">
      <c r="A61" s="102" t="n">
        <v>59</v>
      </c>
      <c r="B61" s="120" t="n">
        <v>1</v>
      </c>
      <c r="C61" s="120" t="n">
        <v>264</v>
      </c>
      <c r="D61" s="120" t="s">
        <v>223</v>
      </c>
      <c r="E61" s="120" t="n">
        <v>264</v>
      </c>
      <c r="F61" s="120" t="s">
        <v>224</v>
      </c>
      <c r="G61" s="120" t="s">
        <v>200</v>
      </c>
      <c r="H61" s="120" t="s">
        <v>139</v>
      </c>
      <c r="I61" s="120" t="s">
        <v>142</v>
      </c>
    </row>
    <row r="62" customFormat="false" ht="18.75" hidden="false" customHeight="false" outlineLevel="0" collapsed="false">
      <c r="A62" s="102" t="n">
        <v>60</v>
      </c>
      <c r="B62" s="120" t="n">
        <v>1</v>
      </c>
      <c r="C62" s="120" t="n">
        <v>315</v>
      </c>
      <c r="D62" s="120" t="s">
        <v>225</v>
      </c>
      <c r="E62" s="120" t="n">
        <v>315</v>
      </c>
      <c r="F62" s="120" t="s">
        <v>226</v>
      </c>
      <c r="G62" s="120" t="s">
        <v>227</v>
      </c>
      <c r="H62" s="120" t="s">
        <v>165</v>
      </c>
      <c r="I62" s="120" t="s">
        <v>142</v>
      </c>
    </row>
    <row r="63" customFormat="false" ht="18.75" hidden="false" customHeight="false" outlineLevel="0" collapsed="false">
      <c r="A63" s="102" t="n">
        <v>61</v>
      </c>
      <c r="B63" s="120" t="n">
        <v>1</v>
      </c>
      <c r="C63" s="120" t="n">
        <v>256</v>
      </c>
      <c r="D63" s="120" t="s">
        <v>228</v>
      </c>
      <c r="E63" s="120" t="n">
        <v>256</v>
      </c>
      <c r="F63" s="120" t="s">
        <v>229</v>
      </c>
      <c r="G63" s="120" t="s">
        <v>155</v>
      </c>
      <c r="H63" s="120" t="s">
        <v>112</v>
      </c>
      <c r="I63" s="120" t="s">
        <v>142</v>
      </c>
    </row>
    <row r="64" customFormat="false" ht="18.75" hidden="false" customHeight="false" outlineLevel="0" collapsed="false">
      <c r="A64" s="102" t="n">
        <v>62</v>
      </c>
      <c r="B64" s="120" t="n">
        <v>1</v>
      </c>
      <c r="C64" s="120" t="n">
        <v>225</v>
      </c>
      <c r="D64" s="120" t="s">
        <v>230</v>
      </c>
      <c r="E64" s="120" t="n">
        <v>225</v>
      </c>
      <c r="F64" s="120" t="s">
        <v>231</v>
      </c>
      <c r="G64" s="120" t="s">
        <v>111</v>
      </c>
      <c r="H64" s="120" t="s">
        <v>112</v>
      </c>
      <c r="I64" s="120" t="s">
        <v>142</v>
      </c>
    </row>
    <row r="65" customFormat="false" ht="18.75" hidden="false" customHeight="false" outlineLevel="0" collapsed="false">
      <c r="A65" s="102" t="n">
        <v>63</v>
      </c>
      <c r="B65" s="120" t="n">
        <v>1</v>
      </c>
      <c r="C65" s="120" t="n">
        <v>372</v>
      </c>
      <c r="D65" s="120" t="s">
        <v>232</v>
      </c>
      <c r="E65" s="120" t="n">
        <v>372</v>
      </c>
      <c r="F65" s="120" t="s">
        <v>149</v>
      </c>
      <c r="G65" s="120" t="s">
        <v>149</v>
      </c>
      <c r="H65" s="120" t="s">
        <v>150</v>
      </c>
      <c r="I65" s="120" t="s">
        <v>142</v>
      </c>
    </row>
    <row r="66" customFormat="false" ht="18.75" hidden="false" customHeight="false" outlineLevel="0" collapsed="false">
      <c r="A66" s="102" t="n">
        <v>64</v>
      </c>
      <c r="B66" s="120" t="n">
        <v>1</v>
      </c>
      <c r="C66" s="120" t="n">
        <v>202</v>
      </c>
      <c r="D66" s="120" t="s">
        <v>233</v>
      </c>
      <c r="E66" s="120" t="n">
        <v>202</v>
      </c>
      <c r="F66" s="120" t="s">
        <v>110</v>
      </c>
      <c r="G66" s="120" t="s">
        <v>111</v>
      </c>
      <c r="H66" s="120" t="s">
        <v>112</v>
      </c>
      <c r="I66" s="120" t="s">
        <v>142</v>
      </c>
    </row>
    <row r="67" customFormat="false" ht="18.75" hidden="false" customHeight="false" outlineLevel="0" collapsed="false">
      <c r="A67" s="102" t="n">
        <v>65</v>
      </c>
      <c r="B67" s="120" t="n">
        <v>1</v>
      </c>
      <c r="C67" s="120" t="n">
        <v>330</v>
      </c>
      <c r="D67" s="120" t="s">
        <v>234</v>
      </c>
      <c r="E67" s="120" t="n">
        <v>330</v>
      </c>
      <c r="F67" s="120" t="s">
        <v>235</v>
      </c>
      <c r="G67" s="120" t="s">
        <v>235</v>
      </c>
      <c r="H67" s="120" t="s">
        <v>150</v>
      </c>
      <c r="I67" s="120" t="s">
        <v>142</v>
      </c>
    </row>
    <row r="68" customFormat="false" ht="18.75" hidden="false" customHeight="false" outlineLevel="0" collapsed="false">
      <c r="A68" s="102" t="n">
        <v>66</v>
      </c>
      <c r="B68" s="120" t="n">
        <v>1</v>
      </c>
      <c r="C68" s="120" t="n">
        <v>214</v>
      </c>
      <c r="D68" s="120" t="s">
        <v>236</v>
      </c>
      <c r="E68" s="120" t="n">
        <v>214</v>
      </c>
      <c r="F68" s="120" t="s">
        <v>152</v>
      </c>
      <c r="G68" s="120" t="s">
        <v>111</v>
      </c>
      <c r="H68" s="120" t="s">
        <v>112</v>
      </c>
      <c r="I68" s="120" t="s">
        <v>142</v>
      </c>
    </row>
    <row r="69" customFormat="false" ht="18.75" hidden="false" customHeight="false" outlineLevel="0" collapsed="false">
      <c r="A69" s="102" t="n">
        <v>67</v>
      </c>
      <c r="B69" s="120" t="n">
        <v>1</v>
      </c>
      <c r="C69" s="120" t="n">
        <v>226</v>
      </c>
      <c r="D69" s="120" t="s">
        <v>237</v>
      </c>
      <c r="E69" s="120" t="n">
        <v>226</v>
      </c>
      <c r="F69" s="120" t="s">
        <v>231</v>
      </c>
      <c r="G69" s="120" t="s">
        <v>111</v>
      </c>
      <c r="H69" s="120" t="s">
        <v>112</v>
      </c>
      <c r="I69" s="120" t="s">
        <v>142</v>
      </c>
    </row>
    <row r="70" customFormat="false" ht="18.75" hidden="false" customHeight="false" outlineLevel="0" collapsed="false">
      <c r="A70" s="102" t="n">
        <v>68</v>
      </c>
      <c r="B70" s="120" t="n">
        <v>1</v>
      </c>
      <c r="C70" s="120" t="n">
        <v>381</v>
      </c>
      <c r="D70" s="120" t="s">
        <v>238</v>
      </c>
      <c r="E70" s="120" t="n">
        <v>381</v>
      </c>
      <c r="F70" s="120" t="s">
        <v>239</v>
      </c>
      <c r="G70" s="120" t="s">
        <v>239</v>
      </c>
      <c r="H70" s="120" t="s">
        <v>150</v>
      </c>
      <c r="I70" s="120" t="s">
        <v>142</v>
      </c>
    </row>
    <row r="71" customFormat="false" ht="18.75" hidden="false" customHeight="false" outlineLevel="0" collapsed="false">
      <c r="A71" s="102" t="n">
        <v>69</v>
      </c>
      <c r="B71" s="120" t="n">
        <v>1</v>
      </c>
      <c r="C71" s="120" t="n">
        <v>291</v>
      </c>
      <c r="D71" s="120" t="s">
        <v>240</v>
      </c>
      <c r="E71" s="120" t="n">
        <v>291</v>
      </c>
      <c r="F71" s="120" t="s">
        <v>241</v>
      </c>
      <c r="G71" s="120" t="s">
        <v>141</v>
      </c>
      <c r="H71" s="120" t="s">
        <v>139</v>
      </c>
      <c r="I71" s="120" t="s">
        <v>142</v>
      </c>
    </row>
    <row r="72" customFormat="false" ht="18.75" hidden="false" customHeight="false" outlineLevel="0" collapsed="false">
      <c r="A72" s="102" t="n">
        <v>70</v>
      </c>
      <c r="B72" s="120" t="n">
        <v>1</v>
      </c>
      <c r="C72" s="120" t="n">
        <v>304</v>
      </c>
      <c r="D72" s="120" t="s">
        <v>242</v>
      </c>
      <c r="E72" s="120" t="n">
        <v>304</v>
      </c>
      <c r="F72" s="120" t="s">
        <v>243</v>
      </c>
      <c r="G72" s="120" t="s">
        <v>243</v>
      </c>
      <c r="H72" s="120" t="s">
        <v>139</v>
      </c>
      <c r="I72" s="120" t="s">
        <v>142</v>
      </c>
    </row>
    <row r="73" customFormat="false" ht="18.75" hidden="false" customHeight="false" outlineLevel="0" collapsed="false">
      <c r="A73" s="102" t="n">
        <v>71</v>
      </c>
      <c r="B73" s="120" t="n">
        <v>1</v>
      </c>
      <c r="C73" s="120" t="n">
        <v>236</v>
      </c>
      <c r="D73" s="120" t="s">
        <v>244</v>
      </c>
      <c r="E73" s="120" t="n">
        <v>236</v>
      </c>
      <c r="F73" s="120" t="s">
        <v>245</v>
      </c>
      <c r="G73" s="120" t="s">
        <v>111</v>
      </c>
      <c r="H73" s="120" t="s">
        <v>112</v>
      </c>
      <c r="I73" s="120" t="s">
        <v>142</v>
      </c>
    </row>
    <row r="74" customFormat="false" ht="18.75" hidden="false" customHeight="false" outlineLevel="0" collapsed="false">
      <c r="A74" s="102" t="n">
        <v>72</v>
      </c>
      <c r="B74" s="120" t="n">
        <v>1</v>
      </c>
      <c r="C74" s="120" t="n">
        <v>303</v>
      </c>
      <c r="D74" s="120" t="s">
        <v>246</v>
      </c>
      <c r="E74" s="120" t="n">
        <v>303</v>
      </c>
      <c r="F74" s="120" t="s">
        <v>247</v>
      </c>
      <c r="G74" s="120" t="s">
        <v>172</v>
      </c>
      <c r="H74" s="120" t="s">
        <v>139</v>
      </c>
      <c r="I74" s="120" t="s">
        <v>142</v>
      </c>
    </row>
    <row r="75" customFormat="false" ht="18.75" hidden="false" customHeight="false" outlineLevel="0" collapsed="false">
      <c r="A75" s="102" t="n">
        <v>73</v>
      </c>
      <c r="B75" s="120" t="n">
        <v>1</v>
      </c>
      <c r="C75" s="120" t="n">
        <v>337</v>
      </c>
      <c r="D75" s="120" t="s">
        <v>248</v>
      </c>
      <c r="E75" s="120" t="n">
        <v>337</v>
      </c>
      <c r="F75" s="120" t="s">
        <v>249</v>
      </c>
      <c r="G75" s="120" t="s">
        <v>249</v>
      </c>
      <c r="H75" s="120" t="s">
        <v>150</v>
      </c>
      <c r="I75" s="120" t="s">
        <v>142</v>
      </c>
    </row>
    <row r="76" customFormat="false" ht="18.75" hidden="false" customHeight="false" outlineLevel="0" collapsed="false">
      <c r="A76" s="102" t="n">
        <v>74</v>
      </c>
      <c r="B76" s="120" t="n">
        <v>1</v>
      </c>
      <c r="C76" s="120" t="n">
        <v>339</v>
      </c>
      <c r="D76" s="120" t="s">
        <v>250</v>
      </c>
      <c r="E76" s="120" t="n">
        <v>339</v>
      </c>
      <c r="F76" s="120"/>
      <c r="G76" s="120"/>
      <c r="H76" s="120" t="s">
        <v>150</v>
      </c>
      <c r="I76" s="120" t="s">
        <v>142</v>
      </c>
    </row>
    <row r="77" customFormat="false" ht="18.75" hidden="false" customHeight="false" outlineLevel="0" collapsed="false">
      <c r="A77" s="102" t="n">
        <v>75</v>
      </c>
      <c r="B77" s="120" t="n">
        <v>1</v>
      </c>
      <c r="C77" s="120" t="n">
        <v>376</v>
      </c>
      <c r="D77" s="120" t="s">
        <v>251</v>
      </c>
      <c r="E77" s="120" t="n">
        <v>376</v>
      </c>
      <c r="F77" s="120" t="s">
        <v>252</v>
      </c>
      <c r="G77" s="120" t="s">
        <v>252</v>
      </c>
      <c r="H77" s="120" t="s">
        <v>150</v>
      </c>
      <c r="I77" s="120" t="s">
        <v>142</v>
      </c>
    </row>
    <row r="78" customFormat="false" ht="18.75" hidden="false" customHeight="false" outlineLevel="0" collapsed="false">
      <c r="A78" s="102" t="n">
        <v>76</v>
      </c>
      <c r="B78" s="120" t="n">
        <v>1</v>
      </c>
      <c r="C78" s="120" t="n">
        <v>243</v>
      </c>
      <c r="D78" s="120" t="s">
        <v>253</v>
      </c>
      <c r="E78" s="120" t="n">
        <v>243</v>
      </c>
      <c r="F78" s="120" t="s">
        <v>202</v>
      </c>
      <c r="G78" s="120" t="s">
        <v>111</v>
      </c>
      <c r="H78" s="120" t="s">
        <v>112</v>
      </c>
      <c r="I78" s="120" t="s">
        <v>142</v>
      </c>
    </row>
    <row r="79" customFormat="false" ht="18.75" hidden="false" customHeight="false" outlineLevel="0" collapsed="false">
      <c r="A79" s="102" t="n">
        <v>77</v>
      </c>
      <c r="B79" s="120" t="n">
        <v>1</v>
      </c>
      <c r="C79" s="120" t="n">
        <v>233</v>
      </c>
      <c r="D79" s="120" t="s">
        <v>254</v>
      </c>
      <c r="E79" s="120" t="n">
        <v>233</v>
      </c>
      <c r="F79" s="120" t="s">
        <v>120</v>
      </c>
      <c r="G79" s="120" t="s">
        <v>111</v>
      </c>
      <c r="H79" s="120" t="s">
        <v>112</v>
      </c>
      <c r="I79" s="120" t="s">
        <v>142</v>
      </c>
    </row>
    <row r="80" customFormat="false" ht="18.75" hidden="false" customHeight="false" outlineLevel="0" collapsed="false">
      <c r="A80" s="102" t="n">
        <v>78</v>
      </c>
      <c r="B80" s="120" t="n">
        <v>1</v>
      </c>
      <c r="C80" s="120" t="n">
        <v>279</v>
      </c>
      <c r="D80" s="120" t="s">
        <v>255</v>
      </c>
      <c r="E80" s="120" t="n">
        <v>279</v>
      </c>
      <c r="F80" s="120" t="s">
        <v>192</v>
      </c>
      <c r="G80" s="120" t="s">
        <v>138</v>
      </c>
      <c r="H80" s="120" t="s">
        <v>139</v>
      </c>
      <c r="I80" s="120" t="s">
        <v>142</v>
      </c>
    </row>
    <row r="81" customFormat="false" ht="18.75" hidden="false" customHeight="false" outlineLevel="0" collapsed="false">
      <c r="A81" s="102" t="n">
        <v>79</v>
      </c>
      <c r="B81" s="120" t="n">
        <v>1</v>
      </c>
      <c r="C81" s="120" t="n">
        <v>208</v>
      </c>
      <c r="D81" s="120" t="s">
        <v>256</v>
      </c>
      <c r="E81" s="120" t="n">
        <v>208</v>
      </c>
      <c r="F81" s="120" t="s">
        <v>124</v>
      </c>
      <c r="G81" s="120" t="s">
        <v>111</v>
      </c>
      <c r="H81" s="120" t="s">
        <v>112</v>
      </c>
      <c r="I81" s="120" t="s">
        <v>142</v>
      </c>
    </row>
    <row r="82" customFormat="false" ht="18.75" hidden="false" customHeight="false" outlineLevel="0" collapsed="false">
      <c r="A82" s="102" t="n">
        <v>80</v>
      </c>
      <c r="B82" s="120" t="n">
        <v>1</v>
      </c>
      <c r="C82" s="120" t="n">
        <v>203</v>
      </c>
      <c r="D82" s="120" t="s">
        <v>257</v>
      </c>
      <c r="E82" s="120" t="n">
        <v>203</v>
      </c>
      <c r="F82" s="120" t="s">
        <v>110</v>
      </c>
      <c r="G82" s="120" t="s">
        <v>111</v>
      </c>
      <c r="H82" s="120" t="s">
        <v>112</v>
      </c>
      <c r="I82" s="120" t="s">
        <v>142</v>
      </c>
    </row>
    <row r="83" customFormat="false" ht="18.75" hidden="false" customHeight="false" outlineLevel="0" collapsed="false">
      <c r="A83" s="102" t="n">
        <v>81</v>
      </c>
      <c r="B83" s="120" t="n">
        <v>1</v>
      </c>
      <c r="C83" s="120" t="n">
        <v>255</v>
      </c>
      <c r="D83" s="120" t="s">
        <v>258</v>
      </c>
      <c r="E83" s="120" t="n">
        <v>255</v>
      </c>
      <c r="F83" s="120" t="s">
        <v>259</v>
      </c>
      <c r="G83" s="120" t="s">
        <v>155</v>
      </c>
      <c r="H83" s="120" t="s">
        <v>112</v>
      </c>
      <c r="I83" s="120" t="s">
        <v>142</v>
      </c>
    </row>
    <row r="84" customFormat="false" ht="18.75" hidden="false" customHeight="false" outlineLevel="0" collapsed="false">
      <c r="A84" s="102" t="n">
        <v>82</v>
      </c>
      <c r="B84" s="120" t="n">
        <v>1</v>
      </c>
      <c r="C84" s="120" t="n">
        <v>254</v>
      </c>
      <c r="D84" s="120" t="s">
        <v>260</v>
      </c>
      <c r="E84" s="120" t="n">
        <v>254</v>
      </c>
      <c r="F84" s="120" t="s">
        <v>261</v>
      </c>
      <c r="G84" s="120" t="s">
        <v>155</v>
      </c>
      <c r="H84" s="120" t="s">
        <v>112</v>
      </c>
      <c r="I84" s="120" t="s">
        <v>142</v>
      </c>
    </row>
    <row r="85" customFormat="false" ht="18.75" hidden="false" customHeight="false" outlineLevel="0" collapsed="false">
      <c r="A85" s="102" t="n">
        <v>83</v>
      </c>
      <c r="B85" s="120" t="n">
        <v>1</v>
      </c>
      <c r="C85" s="120" t="n">
        <v>266</v>
      </c>
      <c r="D85" s="120" t="s">
        <v>262</v>
      </c>
      <c r="E85" s="120" t="n">
        <v>266</v>
      </c>
      <c r="F85" s="120" t="s">
        <v>263</v>
      </c>
      <c r="G85" s="120" t="s">
        <v>200</v>
      </c>
      <c r="H85" s="120" t="s">
        <v>139</v>
      </c>
      <c r="I85" s="120" t="s">
        <v>142</v>
      </c>
    </row>
    <row r="86" customFormat="false" ht="18.75" hidden="false" customHeight="false" outlineLevel="0" collapsed="false">
      <c r="A86" s="102" t="n">
        <v>84</v>
      </c>
      <c r="B86" s="120" t="n">
        <v>1</v>
      </c>
      <c r="C86" s="120" t="n">
        <v>295</v>
      </c>
      <c r="D86" s="120" t="s">
        <v>264</v>
      </c>
      <c r="E86" s="120" t="n">
        <v>295</v>
      </c>
      <c r="F86" s="120" t="s">
        <v>265</v>
      </c>
      <c r="G86" s="120" t="s">
        <v>141</v>
      </c>
      <c r="H86" s="120" t="s">
        <v>139</v>
      </c>
      <c r="I86" s="120" t="s">
        <v>142</v>
      </c>
    </row>
    <row r="87" customFormat="false" ht="18.75" hidden="false" customHeight="false" outlineLevel="0" collapsed="false">
      <c r="A87" s="102" t="n">
        <v>85</v>
      </c>
      <c r="B87" s="120" t="n">
        <v>1</v>
      </c>
      <c r="C87" s="120" t="n">
        <v>209</v>
      </c>
      <c r="D87" s="120" t="s">
        <v>266</v>
      </c>
      <c r="E87" s="120" t="n">
        <v>209</v>
      </c>
      <c r="F87" s="120" t="s">
        <v>124</v>
      </c>
      <c r="G87" s="120" t="s">
        <v>111</v>
      </c>
      <c r="H87" s="120" t="s">
        <v>112</v>
      </c>
      <c r="I87" s="120" t="s">
        <v>142</v>
      </c>
    </row>
    <row r="88" customFormat="false" ht="18.75" hidden="false" customHeight="false" outlineLevel="0" collapsed="false">
      <c r="A88" s="102" t="n">
        <v>86</v>
      </c>
      <c r="B88" s="120" t="n">
        <v>1</v>
      </c>
      <c r="C88" s="120" t="n">
        <v>204</v>
      </c>
      <c r="D88" s="120" t="s">
        <v>267</v>
      </c>
      <c r="E88" s="120" t="n">
        <v>204</v>
      </c>
      <c r="F88" s="120" t="s">
        <v>110</v>
      </c>
      <c r="G88" s="120" t="s">
        <v>111</v>
      </c>
      <c r="H88" s="120" t="s">
        <v>112</v>
      </c>
      <c r="I88" s="120" t="s">
        <v>142</v>
      </c>
    </row>
    <row r="89" customFormat="false" ht="18.75" hidden="false" customHeight="false" outlineLevel="0" collapsed="false">
      <c r="A89" s="102" t="n">
        <v>87</v>
      </c>
      <c r="B89" s="120" t="n">
        <v>1</v>
      </c>
      <c r="C89" s="120" t="n">
        <v>378</v>
      </c>
      <c r="D89" s="120" t="s">
        <v>268</v>
      </c>
      <c r="E89" s="120" t="n">
        <v>378</v>
      </c>
      <c r="F89" s="120" t="s">
        <v>269</v>
      </c>
      <c r="G89" s="120" t="s">
        <v>269</v>
      </c>
      <c r="H89" s="120" t="s">
        <v>150</v>
      </c>
      <c r="I89" s="120" t="s">
        <v>142</v>
      </c>
    </row>
    <row r="90" customFormat="false" ht="18.75" hidden="false" customHeight="false" outlineLevel="0" collapsed="false">
      <c r="A90" s="102" t="n">
        <v>88</v>
      </c>
      <c r="B90" s="120" t="n">
        <v>1</v>
      </c>
      <c r="C90" s="120" t="n">
        <v>216</v>
      </c>
      <c r="D90" s="120" t="s">
        <v>270</v>
      </c>
      <c r="E90" s="120" t="n">
        <v>216</v>
      </c>
      <c r="F90" s="120" t="s">
        <v>152</v>
      </c>
      <c r="G90" s="120" t="s">
        <v>111</v>
      </c>
      <c r="H90" s="120" t="s">
        <v>112</v>
      </c>
      <c r="I90" s="120" t="s">
        <v>142</v>
      </c>
    </row>
    <row r="91" customFormat="false" ht="18.75" hidden="false" customHeight="false" outlineLevel="0" collapsed="false">
      <c r="A91" s="102" t="n">
        <v>89</v>
      </c>
      <c r="B91" s="120" t="n">
        <v>1</v>
      </c>
      <c r="C91" s="120" t="n">
        <v>281</v>
      </c>
      <c r="D91" s="120" t="s">
        <v>271</v>
      </c>
      <c r="E91" s="120" t="n">
        <v>281</v>
      </c>
      <c r="F91" s="120" t="s">
        <v>192</v>
      </c>
      <c r="G91" s="120" t="s">
        <v>138</v>
      </c>
      <c r="H91" s="120" t="s">
        <v>139</v>
      </c>
      <c r="I91" s="120" t="s">
        <v>142</v>
      </c>
    </row>
    <row r="92" customFormat="false" ht="18.75" hidden="false" customHeight="false" outlineLevel="0" collapsed="false">
      <c r="A92" s="102" t="n">
        <v>90</v>
      </c>
      <c r="B92" s="120" t="n">
        <v>1</v>
      </c>
      <c r="C92" s="120" t="n">
        <v>379</v>
      </c>
      <c r="D92" s="120" t="s">
        <v>272</v>
      </c>
      <c r="E92" s="120" t="n">
        <v>379</v>
      </c>
      <c r="F92" s="120" t="s">
        <v>273</v>
      </c>
      <c r="G92" s="120" t="s">
        <v>273</v>
      </c>
      <c r="H92" s="120" t="s">
        <v>150</v>
      </c>
      <c r="I92" s="120" t="s">
        <v>142</v>
      </c>
    </row>
    <row r="93" customFormat="false" ht="18.75" hidden="false" customHeight="false" outlineLevel="0" collapsed="false">
      <c r="A93" s="102" t="n">
        <v>91</v>
      </c>
      <c r="B93" s="120" t="n">
        <v>1</v>
      </c>
      <c r="C93" s="120" t="n">
        <v>333</v>
      </c>
      <c r="D93" s="120" t="s">
        <v>274</v>
      </c>
      <c r="E93" s="120" t="n">
        <v>333</v>
      </c>
      <c r="F93" s="120" t="s">
        <v>275</v>
      </c>
      <c r="G93" s="120" t="s">
        <v>275</v>
      </c>
      <c r="H93" s="120" t="s">
        <v>150</v>
      </c>
      <c r="I93" s="120" t="s">
        <v>142</v>
      </c>
    </row>
    <row r="94" customFormat="false" ht="18.75" hidden="false" customHeight="false" outlineLevel="0" collapsed="false">
      <c r="A94" s="102" t="n">
        <v>92</v>
      </c>
      <c r="B94" s="120" t="n">
        <v>1</v>
      </c>
      <c r="C94" s="120" t="n">
        <v>370</v>
      </c>
      <c r="D94" s="120" t="s">
        <v>276</v>
      </c>
      <c r="E94" s="120" t="n">
        <v>370</v>
      </c>
      <c r="F94" s="120" t="s">
        <v>277</v>
      </c>
      <c r="G94" s="120" t="s">
        <v>277</v>
      </c>
      <c r="H94" s="120" t="s">
        <v>150</v>
      </c>
      <c r="I94" s="120" t="s">
        <v>142</v>
      </c>
    </row>
    <row r="95" customFormat="false" ht="18.75" hidden="false" customHeight="false" outlineLevel="0" collapsed="false">
      <c r="A95" s="102" t="n">
        <v>93</v>
      </c>
      <c r="B95" s="120" t="n">
        <v>1</v>
      </c>
      <c r="C95" s="120" t="n">
        <v>232</v>
      </c>
      <c r="D95" s="120" t="s">
        <v>278</v>
      </c>
      <c r="E95" s="120" t="n">
        <v>232</v>
      </c>
      <c r="F95" s="120" t="s">
        <v>279</v>
      </c>
      <c r="G95" s="120" t="s">
        <v>111</v>
      </c>
      <c r="H95" s="120" t="s">
        <v>112</v>
      </c>
      <c r="I95" s="120" t="s">
        <v>142</v>
      </c>
    </row>
    <row r="96" customFormat="false" ht="18.75" hidden="false" customHeight="false" outlineLevel="0" collapsed="false">
      <c r="A96" s="102" t="n">
        <v>94</v>
      </c>
      <c r="B96" s="120" t="n">
        <v>1</v>
      </c>
      <c r="C96" s="120" t="n">
        <v>341</v>
      </c>
      <c r="D96" s="120" t="s">
        <v>280</v>
      </c>
      <c r="E96" s="120" t="n">
        <v>341</v>
      </c>
      <c r="F96" s="120" t="s">
        <v>281</v>
      </c>
      <c r="G96" s="120" t="s">
        <v>281</v>
      </c>
      <c r="H96" s="120" t="s">
        <v>150</v>
      </c>
      <c r="I96" s="120" t="s">
        <v>142</v>
      </c>
    </row>
    <row r="97" customFormat="false" ht="18.75" hidden="false" customHeight="false" outlineLevel="0" collapsed="false">
      <c r="A97" s="102" t="n">
        <v>95</v>
      </c>
      <c r="B97" s="120" t="n">
        <v>1</v>
      </c>
      <c r="C97" s="120" t="n">
        <v>249</v>
      </c>
      <c r="D97" s="120" t="s">
        <v>282</v>
      </c>
      <c r="E97" s="120" t="n">
        <v>249</v>
      </c>
      <c r="F97" s="120" t="s">
        <v>131</v>
      </c>
      <c r="G97" s="120" t="s">
        <v>111</v>
      </c>
      <c r="H97" s="120" t="s">
        <v>112</v>
      </c>
      <c r="I97" s="120" t="s">
        <v>142</v>
      </c>
    </row>
    <row r="98" customFormat="false" ht="18.75" hidden="false" customHeight="false" outlineLevel="0" collapsed="false">
      <c r="A98" s="102" t="n">
        <v>96</v>
      </c>
      <c r="B98" s="120" t="n">
        <v>1</v>
      </c>
      <c r="C98" s="120" t="n">
        <v>223</v>
      </c>
      <c r="D98" s="120" t="s">
        <v>283</v>
      </c>
      <c r="E98" s="120" t="n">
        <v>223</v>
      </c>
      <c r="F98" s="120" t="s">
        <v>176</v>
      </c>
      <c r="G98" s="120" t="s">
        <v>111</v>
      </c>
      <c r="H98" s="120" t="s">
        <v>112</v>
      </c>
      <c r="I98" s="120" t="s">
        <v>142</v>
      </c>
    </row>
    <row r="99" customFormat="false" ht="18.75" hidden="false" customHeight="false" outlineLevel="0" collapsed="false">
      <c r="A99" s="102" t="n">
        <v>97</v>
      </c>
      <c r="B99" s="120" t="n">
        <v>1</v>
      </c>
      <c r="C99" s="120" t="n">
        <v>205</v>
      </c>
      <c r="D99" s="120" t="s">
        <v>284</v>
      </c>
      <c r="E99" s="120" t="n">
        <v>205</v>
      </c>
      <c r="F99" s="120" t="s">
        <v>110</v>
      </c>
      <c r="G99" s="120" t="s">
        <v>111</v>
      </c>
      <c r="H99" s="120" t="s">
        <v>112</v>
      </c>
      <c r="I99" s="120" t="s">
        <v>142</v>
      </c>
    </row>
    <row r="100" customFormat="false" ht="18.75" hidden="false" customHeight="false" outlineLevel="0" collapsed="false">
      <c r="A100" s="102" t="n">
        <v>98</v>
      </c>
      <c r="B100" s="120" t="n">
        <v>1</v>
      </c>
      <c r="C100" s="120" t="n">
        <v>353</v>
      </c>
      <c r="D100" s="120" t="s">
        <v>285</v>
      </c>
      <c r="E100" s="120" t="n">
        <v>353</v>
      </c>
      <c r="F100" s="120" t="s">
        <v>286</v>
      </c>
      <c r="G100" s="120" t="s">
        <v>286</v>
      </c>
      <c r="H100" s="120" t="s">
        <v>145</v>
      </c>
      <c r="I100" s="120" t="s">
        <v>142</v>
      </c>
    </row>
    <row r="101" customFormat="false" ht="18.75" hidden="false" customHeight="false" outlineLevel="0" collapsed="false">
      <c r="A101" s="102" t="n">
        <v>99</v>
      </c>
      <c r="B101" s="120" t="n">
        <v>1</v>
      </c>
      <c r="C101" s="120" t="n">
        <v>371</v>
      </c>
      <c r="D101" s="120" t="s">
        <v>287</v>
      </c>
      <c r="E101" s="120" t="n">
        <v>371</v>
      </c>
      <c r="F101" s="120" t="s">
        <v>288</v>
      </c>
      <c r="G101" s="120" t="s">
        <v>288</v>
      </c>
      <c r="H101" s="120" t="s">
        <v>150</v>
      </c>
      <c r="I101" s="120" t="s">
        <v>142</v>
      </c>
    </row>
    <row r="102" customFormat="false" ht="18.75" hidden="false" customHeight="false" outlineLevel="0" collapsed="false">
      <c r="A102" s="102" t="n">
        <v>100</v>
      </c>
      <c r="B102" s="120" t="n">
        <v>1</v>
      </c>
      <c r="C102" s="120" t="n">
        <v>323</v>
      </c>
      <c r="D102" s="120" t="s">
        <v>289</v>
      </c>
      <c r="E102" s="120" t="n">
        <v>323</v>
      </c>
      <c r="F102" s="120" t="s">
        <v>290</v>
      </c>
      <c r="G102" s="120" t="s">
        <v>290</v>
      </c>
      <c r="H102" s="120" t="s">
        <v>150</v>
      </c>
      <c r="I102" s="120" t="s">
        <v>142</v>
      </c>
    </row>
    <row r="103" customFormat="false" ht="18.75" hidden="false" customHeight="false" outlineLevel="0" collapsed="false">
      <c r="A103" s="102" t="n">
        <v>101</v>
      </c>
      <c r="B103" s="120" t="n">
        <v>1</v>
      </c>
      <c r="C103" s="120" t="n">
        <v>373</v>
      </c>
      <c r="D103" s="120" t="s">
        <v>291</v>
      </c>
      <c r="E103" s="120" t="n">
        <v>373</v>
      </c>
      <c r="F103" s="120" t="s">
        <v>292</v>
      </c>
      <c r="G103" s="120" t="s">
        <v>292</v>
      </c>
      <c r="H103" s="120" t="s">
        <v>150</v>
      </c>
      <c r="I103" s="120" t="s">
        <v>142</v>
      </c>
    </row>
    <row r="104" customFormat="false" ht="18.75" hidden="false" customHeight="false" outlineLevel="0" collapsed="false">
      <c r="A104" s="102" t="n">
        <v>102</v>
      </c>
      <c r="B104" s="120" t="n">
        <v>1</v>
      </c>
      <c r="C104" s="120" t="n">
        <v>355</v>
      </c>
      <c r="D104" s="123" t="s">
        <v>293</v>
      </c>
      <c r="E104" s="120" t="n">
        <v>355</v>
      </c>
      <c r="F104" s="120" t="s">
        <v>286</v>
      </c>
      <c r="G104" s="120" t="s">
        <v>286</v>
      </c>
      <c r="H104" s="120" t="s">
        <v>145</v>
      </c>
      <c r="I104" s="120" t="s">
        <v>142</v>
      </c>
    </row>
    <row r="105" customFormat="false" ht="18.75" hidden="false" customHeight="false" outlineLevel="0" collapsed="false">
      <c r="A105" s="102" t="n">
        <v>103</v>
      </c>
      <c r="B105" s="120" t="n">
        <v>1</v>
      </c>
      <c r="C105" s="120" t="n">
        <v>296</v>
      </c>
      <c r="D105" s="120" t="s">
        <v>294</v>
      </c>
      <c r="E105" s="120" t="n">
        <v>296</v>
      </c>
      <c r="F105" s="120" t="s">
        <v>295</v>
      </c>
      <c r="G105" s="120" t="s">
        <v>141</v>
      </c>
      <c r="H105" s="120" t="s">
        <v>139</v>
      </c>
      <c r="I105" s="120" t="s">
        <v>142</v>
      </c>
    </row>
    <row r="106" customFormat="false" ht="18.75" hidden="false" customHeight="false" outlineLevel="0" collapsed="false">
      <c r="A106" s="102" t="n">
        <v>104</v>
      </c>
      <c r="B106" s="120" t="n">
        <v>1</v>
      </c>
      <c r="C106" s="120" t="n">
        <v>335</v>
      </c>
      <c r="D106" s="120" t="s">
        <v>296</v>
      </c>
      <c r="E106" s="120" t="n">
        <v>335</v>
      </c>
      <c r="F106" s="120" t="s">
        <v>297</v>
      </c>
      <c r="G106" s="120" t="s">
        <v>297</v>
      </c>
      <c r="H106" s="120" t="s">
        <v>150</v>
      </c>
      <c r="I106" s="120" t="s">
        <v>142</v>
      </c>
    </row>
    <row r="107" customFormat="false" ht="18.75" hidden="false" customHeight="false" outlineLevel="0" collapsed="false">
      <c r="A107" s="102" t="n">
        <v>105</v>
      </c>
      <c r="B107" s="120" t="n">
        <v>1</v>
      </c>
      <c r="C107" s="120" t="n">
        <v>257</v>
      </c>
      <c r="D107" s="120" t="s">
        <v>298</v>
      </c>
      <c r="E107" s="120" t="n">
        <v>257</v>
      </c>
      <c r="F107" s="120" t="s">
        <v>299</v>
      </c>
      <c r="G107" s="120" t="s">
        <v>155</v>
      </c>
      <c r="H107" s="120" t="s">
        <v>112</v>
      </c>
      <c r="I107" s="120" t="s">
        <v>142</v>
      </c>
    </row>
    <row r="108" customFormat="false" ht="18.75" hidden="false" customHeight="false" outlineLevel="0" collapsed="false">
      <c r="A108" s="102" t="n">
        <v>106</v>
      </c>
      <c r="B108" s="120" t="n">
        <v>1</v>
      </c>
      <c r="C108" s="120" t="n">
        <v>267</v>
      </c>
      <c r="D108" s="120" t="s">
        <v>300</v>
      </c>
      <c r="E108" s="120" t="n">
        <v>267</v>
      </c>
      <c r="F108" s="120" t="s">
        <v>301</v>
      </c>
      <c r="G108" s="120" t="s">
        <v>200</v>
      </c>
      <c r="H108" s="120" t="s">
        <v>139</v>
      </c>
      <c r="I108" s="120" t="s">
        <v>142</v>
      </c>
    </row>
    <row r="109" customFormat="false" ht="18.75" hidden="false" customHeight="false" outlineLevel="0" collapsed="false">
      <c r="A109" s="102" t="n">
        <v>107</v>
      </c>
      <c r="B109" s="120" t="n">
        <v>1</v>
      </c>
      <c r="C109" s="120" t="n">
        <v>239</v>
      </c>
      <c r="D109" s="120" t="s">
        <v>302</v>
      </c>
      <c r="E109" s="120" t="n">
        <v>239</v>
      </c>
      <c r="F109" s="120" t="s">
        <v>303</v>
      </c>
      <c r="G109" s="120" t="s">
        <v>111</v>
      </c>
      <c r="H109" s="120" t="s">
        <v>112</v>
      </c>
      <c r="I109" s="120" t="s">
        <v>142</v>
      </c>
    </row>
    <row r="110" customFormat="false" ht="18.75" hidden="false" customHeight="false" outlineLevel="0" collapsed="false">
      <c r="A110" s="102" t="n">
        <v>108</v>
      </c>
      <c r="B110" s="120" t="n">
        <v>1</v>
      </c>
      <c r="C110" s="120" t="n">
        <v>324</v>
      </c>
      <c r="D110" s="120" t="s">
        <v>304</v>
      </c>
      <c r="E110" s="120" t="n">
        <v>324</v>
      </c>
      <c r="F110" s="120" t="s">
        <v>288</v>
      </c>
      <c r="G110" s="120" t="s">
        <v>288</v>
      </c>
      <c r="H110" s="120" t="s">
        <v>150</v>
      </c>
      <c r="I110" s="120" t="s">
        <v>142</v>
      </c>
    </row>
    <row r="111" customFormat="false" ht="18.75" hidden="false" customHeight="false" outlineLevel="0" collapsed="false">
      <c r="A111" s="102" t="n">
        <v>109</v>
      </c>
      <c r="B111" s="120" t="n">
        <v>1</v>
      </c>
      <c r="C111" s="120" t="n">
        <v>211</v>
      </c>
      <c r="D111" s="120" t="s">
        <v>305</v>
      </c>
      <c r="E111" s="120" t="n">
        <v>211</v>
      </c>
      <c r="F111" s="120" t="s">
        <v>124</v>
      </c>
      <c r="G111" s="120" t="s">
        <v>111</v>
      </c>
      <c r="H111" s="120" t="s">
        <v>112</v>
      </c>
      <c r="I111" s="120" t="s">
        <v>142</v>
      </c>
    </row>
    <row r="112" customFormat="false" ht="18.75" hidden="false" customHeight="false" outlineLevel="0" collapsed="false">
      <c r="A112" s="102" t="n">
        <v>110</v>
      </c>
      <c r="B112" s="120" t="n">
        <v>1</v>
      </c>
      <c r="C112" s="120" t="n">
        <v>224</v>
      </c>
      <c r="D112" s="120" t="s">
        <v>306</v>
      </c>
      <c r="E112" s="120" t="n">
        <v>224</v>
      </c>
      <c r="F112" s="120" t="s">
        <v>176</v>
      </c>
      <c r="G112" s="120" t="s">
        <v>111</v>
      </c>
      <c r="H112" s="120" t="s">
        <v>112</v>
      </c>
      <c r="I112" s="120" t="s">
        <v>142</v>
      </c>
    </row>
    <row r="113" customFormat="false" ht="18.75" hidden="false" customHeight="false" outlineLevel="0" collapsed="false">
      <c r="A113" s="102" t="n">
        <v>111</v>
      </c>
      <c r="B113" s="120" t="n">
        <v>1</v>
      </c>
      <c r="C113" s="120" t="n">
        <v>219</v>
      </c>
      <c r="D113" s="120" t="s">
        <v>307</v>
      </c>
      <c r="E113" s="120" t="n">
        <v>219</v>
      </c>
      <c r="F113" s="120" t="s">
        <v>308</v>
      </c>
      <c r="G113" s="120" t="s">
        <v>111</v>
      </c>
      <c r="H113" s="120" t="s">
        <v>112</v>
      </c>
      <c r="I113" s="120" t="s">
        <v>142</v>
      </c>
    </row>
    <row r="114" customFormat="false" ht="18.75" hidden="false" customHeight="false" outlineLevel="0" collapsed="false">
      <c r="A114" s="102" t="n">
        <v>112</v>
      </c>
      <c r="B114" s="120" t="n">
        <v>1</v>
      </c>
      <c r="C114" s="120" t="n">
        <v>325</v>
      </c>
      <c r="D114" s="120" t="s">
        <v>309</v>
      </c>
      <c r="E114" s="120" t="n">
        <v>325</v>
      </c>
      <c r="F114" s="120" t="s">
        <v>310</v>
      </c>
      <c r="G114" s="120" t="s">
        <v>310</v>
      </c>
      <c r="H114" s="120" t="s">
        <v>150</v>
      </c>
      <c r="I114" s="120" t="s">
        <v>142</v>
      </c>
    </row>
    <row r="115" customFormat="false" ht="18.75" hidden="false" customHeight="false" outlineLevel="0" collapsed="false">
      <c r="A115" s="102" t="n">
        <v>113</v>
      </c>
      <c r="B115" s="120" t="n">
        <v>1</v>
      </c>
      <c r="C115" s="120" t="n">
        <v>322</v>
      </c>
      <c r="D115" s="120" t="s">
        <v>311</v>
      </c>
      <c r="E115" s="120" t="n">
        <v>322</v>
      </c>
      <c r="F115" s="120" t="s">
        <v>184</v>
      </c>
      <c r="G115" s="120" t="s">
        <v>185</v>
      </c>
      <c r="H115" s="120" t="s">
        <v>150</v>
      </c>
      <c r="I115" s="120" t="s">
        <v>142</v>
      </c>
    </row>
    <row r="116" customFormat="false" ht="18.75" hidden="false" customHeight="false" outlineLevel="0" collapsed="false">
      <c r="A116" s="102" t="n">
        <v>114</v>
      </c>
      <c r="B116" s="120" t="n">
        <v>1</v>
      </c>
      <c r="C116" s="120" t="n">
        <v>297</v>
      </c>
      <c r="D116" s="120" t="s">
        <v>312</v>
      </c>
      <c r="E116" s="120" t="n">
        <v>297</v>
      </c>
      <c r="F116" s="120" t="s">
        <v>313</v>
      </c>
      <c r="G116" s="120" t="s">
        <v>141</v>
      </c>
      <c r="H116" s="120" t="s">
        <v>139</v>
      </c>
      <c r="I116" s="120" t="s">
        <v>142</v>
      </c>
    </row>
    <row r="117" customFormat="false" ht="18.75" hidden="false" customHeight="false" outlineLevel="0" collapsed="false">
      <c r="A117" s="102" t="n">
        <v>115</v>
      </c>
      <c r="B117" s="120" t="n">
        <v>1</v>
      </c>
      <c r="C117" s="120" t="n">
        <v>206</v>
      </c>
      <c r="D117" s="120" t="s">
        <v>314</v>
      </c>
      <c r="E117" s="120" t="n">
        <v>206</v>
      </c>
      <c r="F117" s="120" t="s">
        <v>110</v>
      </c>
      <c r="G117" s="120" t="s">
        <v>111</v>
      </c>
      <c r="H117" s="120" t="s">
        <v>112</v>
      </c>
      <c r="I117" s="120" t="s">
        <v>142</v>
      </c>
    </row>
    <row r="118" customFormat="false" ht="18.75" hidden="false" customHeight="false" outlineLevel="0" collapsed="false">
      <c r="A118" s="102" t="n">
        <v>116</v>
      </c>
      <c r="B118" s="120" t="n">
        <v>1</v>
      </c>
      <c r="C118" s="120" t="n">
        <v>229</v>
      </c>
      <c r="D118" s="120" t="s">
        <v>315</v>
      </c>
      <c r="E118" s="120" t="n">
        <v>229</v>
      </c>
      <c r="F118" s="120" t="s">
        <v>316</v>
      </c>
      <c r="G118" s="120" t="s">
        <v>111</v>
      </c>
      <c r="H118" s="120" t="s">
        <v>112</v>
      </c>
      <c r="I118" s="120" t="s">
        <v>142</v>
      </c>
    </row>
    <row r="119" customFormat="false" ht="18.75" hidden="false" customHeight="false" outlineLevel="0" collapsed="false">
      <c r="A119" s="102" t="n">
        <v>117</v>
      </c>
      <c r="B119" s="120" t="n">
        <v>1</v>
      </c>
      <c r="C119" s="120" t="n">
        <v>328</v>
      </c>
      <c r="D119" s="120" t="s">
        <v>317</v>
      </c>
      <c r="E119" s="120" t="n">
        <v>328</v>
      </c>
      <c r="F119" s="120" t="s">
        <v>318</v>
      </c>
      <c r="G119" s="120" t="s">
        <v>318</v>
      </c>
      <c r="H119" s="120" t="s">
        <v>150</v>
      </c>
      <c r="I119" s="120" t="s">
        <v>142</v>
      </c>
      <c r="J119" s="102" t="n">
        <v>2024</v>
      </c>
    </row>
    <row r="120" customFormat="false" ht="18.75" hidden="false" customHeight="false" outlineLevel="0" collapsed="false">
      <c r="A120" s="102" t="n">
        <v>118</v>
      </c>
      <c r="B120" s="120" t="n">
        <v>1</v>
      </c>
      <c r="C120" s="120" t="n">
        <v>250</v>
      </c>
      <c r="D120" s="120" t="s">
        <v>319</v>
      </c>
      <c r="E120" s="120" t="n">
        <v>250</v>
      </c>
      <c r="F120" s="120" t="s">
        <v>131</v>
      </c>
      <c r="G120" s="120" t="s">
        <v>111</v>
      </c>
      <c r="H120" s="120" t="s">
        <v>112</v>
      </c>
      <c r="I120" s="120" t="s">
        <v>142</v>
      </c>
      <c r="J120" s="102" t="n">
        <v>2024</v>
      </c>
    </row>
    <row r="121" customFormat="false" ht="18.75" hidden="false" customHeight="false" outlineLevel="0" collapsed="false">
      <c r="A121" s="102" t="n">
        <v>119</v>
      </c>
      <c r="B121" s="120" t="n">
        <v>1</v>
      </c>
      <c r="C121" s="120" t="n">
        <v>354</v>
      </c>
      <c r="D121" s="120" t="s">
        <v>320</v>
      </c>
      <c r="E121" s="120" t="n">
        <v>354</v>
      </c>
      <c r="F121" s="120" t="s">
        <v>321</v>
      </c>
      <c r="G121" s="120" t="s">
        <v>321</v>
      </c>
      <c r="H121" s="120" t="s">
        <v>145</v>
      </c>
      <c r="I121" s="120" t="s">
        <v>142</v>
      </c>
    </row>
    <row r="122" customFormat="false" ht="18.75" hidden="false" customHeight="false" outlineLevel="0" collapsed="false">
      <c r="A122" s="102" t="n">
        <v>120</v>
      </c>
      <c r="B122" s="120" t="n">
        <v>1</v>
      </c>
      <c r="C122" s="120" t="n">
        <v>375</v>
      </c>
      <c r="D122" s="120" t="s">
        <v>322</v>
      </c>
      <c r="E122" s="120" t="n">
        <v>375</v>
      </c>
      <c r="F122" s="120" t="s">
        <v>323</v>
      </c>
      <c r="G122" s="120" t="s">
        <v>323</v>
      </c>
      <c r="H122" s="120" t="s">
        <v>150</v>
      </c>
      <c r="I122" s="120" t="s">
        <v>142</v>
      </c>
    </row>
    <row r="123" customFormat="false" ht="18.75" hidden="false" customHeight="false" outlineLevel="0" collapsed="false">
      <c r="A123" s="102" t="n">
        <v>121</v>
      </c>
      <c r="B123" s="120" t="n">
        <v>1</v>
      </c>
      <c r="C123" s="120" t="n">
        <v>275</v>
      </c>
      <c r="D123" s="120" t="s">
        <v>324</v>
      </c>
      <c r="E123" s="120" t="n">
        <v>275</v>
      </c>
      <c r="F123" s="120" t="s">
        <v>206</v>
      </c>
      <c r="G123" s="120" t="s">
        <v>138</v>
      </c>
      <c r="H123" s="120" t="s">
        <v>139</v>
      </c>
      <c r="I123" s="120" t="s">
        <v>142</v>
      </c>
    </row>
    <row r="124" customFormat="false" ht="18.75" hidden="false" customHeight="false" outlineLevel="0" collapsed="false">
      <c r="A124" s="102" t="n">
        <v>122</v>
      </c>
      <c r="B124" s="120" t="n">
        <v>1</v>
      </c>
      <c r="C124" s="120" t="n">
        <v>212</v>
      </c>
      <c r="D124" s="120" t="s">
        <v>325</v>
      </c>
      <c r="E124" s="120" t="n">
        <v>212</v>
      </c>
      <c r="F124" s="120" t="s">
        <v>124</v>
      </c>
      <c r="G124" s="120" t="s">
        <v>111</v>
      </c>
      <c r="H124" s="120" t="s">
        <v>112</v>
      </c>
      <c r="I124" s="120" t="s">
        <v>142</v>
      </c>
    </row>
    <row r="125" customFormat="false" ht="18.75" hidden="false" customHeight="false" outlineLevel="0" collapsed="false">
      <c r="A125" s="102" t="n">
        <v>123</v>
      </c>
      <c r="B125" s="120" t="n">
        <v>1</v>
      </c>
      <c r="C125" s="120" t="n">
        <v>220</v>
      </c>
      <c r="D125" s="120" t="s">
        <v>326</v>
      </c>
      <c r="E125" s="120" t="n">
        <v>220</v>
      </c>
      <c r="F125" s="120" t="s">
        <v>308</v>
      </c>
      <c r="G125" s="120" t="s">
        <v>111</v>
      </c>
      <c r="H125" s="120" t="s">
        <v>112</v>
      </c>
      <c r="I125" s="120" t="s">
        <v>142</v>
      </c>
    </row>
    <row r="126" customFormat="false" ht="18.75" hidden="false" customHeight="false" outlineLevel="0" collapsed="false">
      <c r="A126" s="102" t="n">
        <v>124</v>
      </c>
      <c r="B126" s="120" t="n">
        <v>1</v>
      </c>
      <c r="C126" s="120" t="n">
        <v>271</v>
      </c>
      <c r="D126" s="120" t="s">
        <v>327</v>
      </c>
      <c r="E126" s="120" t="n">
        <v>271</v>
      </c>
      <c r="F126" s="120" t="s">
        <v>137</v>
      </c>
      <c r="G126" s="120" t="s">
        <v>138</v>
      </c>
      <c r="H126" s="120" t="s">
        <v>139</v>
      </c>
      <c r="I126" s="120" t="s">
        <v>142</v>
      </c>
      <c r="J126" s="102" t="n">
        <v>2025</v>
      </c>
    </row>
    <row r="127" customFormat="false" ht="18.75" hidden="false" customHeight="false" outlineLevel="0" collapsed="false">
      <c r="A127" s="102" t="n">
        <v>125</v>
      </c>
      <c r="B127" s="120" t="n">
        <v>1</v>
      </c>
      <c r="C127" s="120" t="n">
        <v>298</v>
      </c>
      <c r="D127" s="120" t="s">
        <v>328</v>
      </c>
      <c r="E127" s="120" t="n">
        <v>298</v>
      </c>
      <c r="F127" s="120" t="s">
        <v>329</v>
      </c>
      <c r="G127" s="120" t="s">
        <v>141</v>
      </c>
      <c r="H127" s="120" t="s">
        <v>139</v>
      </c>
      <c r="I127" s="120" t="s">
        <v>142</v>
      </c>
    </row>
    <row r="128" customFormat="false" ht="18.75" hidden="false" customHeight="false" outlineLevel="0" collapsed="false">
      <c r="A128" s="102" t="n">
        <v>126</v>
      </c>
      <c r="B128" s="120" t="n">
        <v>1</v>
      </c>
      <c r="C128" s="120" t="n">
        <v>248</v>
      </c>
      <c r="D128" s="120" t="s">
        <v>330</v>
      </c>
      <c r="E128" s="120" t="n">
        <v>248</v>
      </c>
      <c r="F128" s="120" t="s">
        <v>131</v>
      </c>
      <c r="G128" s="120" t="s">
        <v>111</v>
      </c>
      <c r="H128" s="120" t="s">
        <v>112</v>
      </c>
      <c r="I128" s="120" t="s">
        <v>142</v>
      </c>
    </row>
    <row r="129" customFormat="false" ht="18.75" hidden="false" customHeight="false" outlineLevel="0" collapsed="false">
      <c r="A129" s="102" t="n">
        <v>127</v>
      </c>
      <c r="B129" s="120" t="n">
        <v>1</v>
      </c>
      <c r="C129" s="120" t="n">
        <v>316</v>
      </c>
      <c r="D129" s="120" t="s">
        <v>331</v>
      </c>
      <c r="E129" s="120" t="n">
        <v>316</v>
      </c>
      <c r="F129" s="120" t="s">
        <v>332</v>
      </c>
      <c r="G129" s="120" t="s">
        <v>333</v>
      </c>
      <c r="H129" s="120" t="s">
        <v>165</v>
      </c>
      <c r="I129" s="120" t="s">
        <v>142</v>
      </c>
    </row>
    <row r="130" customFormat="false" ht="18.75" hidden="false" customHeight="false" outlineLevel="0" collapsed="false">
      <c r="A130" s="102" t="n">
        <v>128</v>
      </c>
      <c r="B130" s="120" t="n">
        <v>1</v>
      </c>
      <c r="C130" s="120" t="n">
        <v>277</v>
      </c>
      <c r="D130" s="120" t="s">
        <v>334</v>
      </c>
      <c r="E130" s="120" t="n">
        <v>277</v>
      </c>
      <c r="F130" s="120" t="s">
        <v>192</v>
      </c>
      <c r="G130" s="120" t="s">
        <v>138</v>
      </c>
      <c r="H130" s="120" t="s">
        <v>139</v>
      </c>
      <c r="I130" s="120" t="s">
        <v>142</v>
      </c>
    </row>
    <row r="131" customFormat="false" ht="18.75" hidden="false" customHeight="false" outlineLevel="0" collapsed="false">
      <c r="A131" s="102" t="n">
        <v>129</v>
      </c>
      <c r="B131" s="120" t="n">
        <v>1</v>
      </c>
      <c r="C131" s="120" t="n">
        <v>201</v>
      </c>
      <c r="D131" s="120" t="s">
        <v>335</v>
      </c>
      <c r="E131" s="120" t="n">
        <v>201</v>
      </c>
      <c r="F131" s="120" t="s">
        <v>110</v>
      </c>
      <c r="G131" s="120" t="s">
        <v>111</v>
      </c>
      <c r="H131" s="120" t="s">
        <v>112</v>
      </c>
      <c r="I131" s="120" t="s">
        <v>142</v>
      </c>
    </row>
    <row r="132" customFormat="false" ht="18.75" hidden="false" customHeight="false" outlineLevel="0" collapsed="false">
      <c r="A132" s="102" t="n">
        <v>130</v>
      </c>
      <c r="B132" s="120" t="n">
        <v>1</v>
      </c>
      <c r="C132" s="120" t="n">
        <v>237</v>
      </c>
      <c r="D132" s="120" t="s">
        <v>336</v>
      </c>
      <c r="E132" s="120" t="n">
        <v>237</v>
      </c>
      <c r="F132" s="120" t="s">
        <v>303</v>
      </c>
      <c r="G132" s="120" t="s">
        <v>111</v>
      </c>
      <c r="H132" s="120" t="s">
        <v>112</v>
      </c>
      <c r="I132" s="120" t="s">
        <v>142</v>
      </c>
    </row>
    <row r="133" customFormat="false" ht="18.75" hidden="false" customHeight="false" outlineLevel="0" collapsed="false">
      <c r="A133" s="102" t="n">
        <v>131</v>
      </c>
      <c r="B133" s="120" t="n">
        <v>1</v>
      </c>
      <c r="C133" s="120" t="n">
        <v>217</v>
      </c>
      <c r="D133" s="120" t="s">
        <v>337</v>
      </c>
      <c r="E133" s="120" t="n">
        <v>217</v>
      </c>
      <c r="F133" s="120" t="s">
        <v>308</v>
      </c>
      <c r="G133" s="120" t="s">
        <v>111</v>
      </c>
      <c r="H133" s="120" t="s">
        <v>112</v>
      </c>
      <c r="I133" s="120" t="s">
        <v>142</v>
      </c>
    </row>
    <row r="134" customFormat="false" ht="18.75" hidden="false" customHeight="false" outlineLevel="0" collapsed="false">
      <c r="A134" s="102" t="n">
        <v>132</v>
      </c>
      <c r="B134" s="120" t="n">
        <v>1</v>
      </c>
      <c r="C134" s="120" t="n">
        <v>238</v>
      </c>
      <c r="D134" s="120" t="s">
        <v>338</v>
      </c>
      <c r="E134" s="120" t="n">
        <v>238</v>
      </c>
      <c r="F134" s="120" t="s">
        <v>339</v>
      </c>
      <c r="G134" s="120" t="s">
        <v>111</v>
      </c>
      <c r="H134" s="120" t="s">
        <v>112</v>
      </c>
      <c r="I134" s="120" t="s">
        <v>142</v>
      </c>
    </row>
    <row r="135" customFormat="false" ht="18.75" hidden="false" customHeight="false" outlineLevel="0" collapsed="false">
      <c r="A135" s="102" t="n">
        <v>133</v>
      </c>
      <c r="B135" s="120" t="n">
        <v>1</v>
      </c>
      <c r="C135" s="120" t="n">
        <v>313</v>
      </c>
      <c r="D135" s="120" t="s">
        <v>340</v>
      </c>
      <c r="E135" s="120" t="n">
        <v>313</v>
      </c>
      <c r="F135" s="120" t="s">
        <v>341</v>
      </c>
      <c r="G135" s="120" t="s">
        <v>342</v>
      </c>
      <c r="H135" s="120" t="s">
        <v>165</v>
      </c>
      <c r="I135" s="120" t="s">
        <v>142</v>
      </c>
    </row>
    <row r="136" customFormat="false" ht="18.75" hidden="false" customHeight="false" outlineLevel="0" collapsed="false">
      <c r="A136" s="102" t="n">
        <v>134</v>
      </c>
      <c r="B136" s="120" t="n">
        <v>1</v>
      </c>
      <c r="C136" s="120" t="n">
        <v>227</v>
      </c>
      <c r="D136" s="120" t="s">
        <v>343</v>
      </c>
      <c r="E136" s="120" t="n">
        <v>227</v>
      </c>
      <c r="F136" s="120" t="s">
        <v>231</v>
      </c>
      <c r="G136" s="120" t="s">
        <v>111</v>
      </c>
      <c r="H136" s="120" t="s">
        <v>112</v>
      </c>
      <c r="I136" s="120" t="s">
        <v>142</v>
      </c>
    </row>
    <row r="137" customFormat="false" ht="18.75" hidden="false" customHeight="false" outlineLevel="0" collapsed="false">
      <c r="A137" s="102" t="n">
        <v>135</v>
      </c>
      <c r="B137" s="120" t="n">
        <v>1</v>
      </c>
      <c r="C137" s="120" t="n">
        <v>218</v>
      </c>
      <c r="D137" s="120" t="s">
        <v>344</v>
      </c>
      <c r="E137" s="120" t="n">
        <v>218</v>
      </c>
      <c r="F137" s="120" t="s">
        <v>308</v>
      </c>
      <c r="G137" s="120" t="s">
        <v>111</v>
      </c>
      <c r="H137" s="120" t="s">
        <v>112</v>
      </c>
      <c r="I137" s="120" t="s">
        <v>142</v>
      </c>
    </row>
    <row r="138" customFormat="false" ht="18.75" hidden="false" customHeight="false" outlineLevel="0" collapsed="false">
      <c r="A138" s="102" t="n">
        <v>136</v>
      </c>
      <c r="B138" s="120" t="n">
        <v>1</v>
      </c>
      <c r="C138" s="120" t="n">
        <v>230</v>
      </c>
      <c r="D138" s="120" t="s">
        <v>345</v>
      </c>
      <c r="E138" s="120" t="n">
        <v>230</v>
      </c>
      <c r="F138" s="120" t="s">
        <v>346</v>
      </c>
      <c r="G138" s="120" t="s">
        <v>111</v>
      </c>
      <c r="H138" s="120" t="s">
        <v>112</v>
      </c>
      <c r="I138" s="120" t="s">
        <v>142</v>
      </c>
    </row>
    <row r="139" customFormat="false" ht="18.75" hidden="false" customHeight="false" outlineLevel="0" collapsed="false">
      <c r="A139" s="102" t="n">
        <v>137</v>
      </c>
      <c r="B139" s="120" t="n">
        <v>1</v>
      </c>
      <c r="C139" s="120" t="n">
        <v>234</v>
      </c>
      <c r="D139" s="120" t="s">
        <v>347</v>
      </c>
      <c r="E139" s="120" t="n">
        <v>234</v>
      </c>
      <c r="F139" s="120" t="s">
        <v>348</v>
      </c>
      <c r="G139" s="120" t="s">
        <v>111</v>
      </c>
      <c r="H139" s="120" t="s">
        <v>112</v>
      </c>
      <c r="I139" s="120" t="s">
        <v>142</v>
      </c>
    </row>
    <row r="140" customFormat="false" ht="18.75" hidden="false" customHeight="false" outlineLevel="0" collapsed="false">
      <c r="A140" s="102" t="n">
        <v>138</v>
      </c>
      <c r="B140" s="120" t="n">
        <v>1</v>
      </c>
      <c r="C140" s="120" t="n">
        <v>311</v>
      </c>
      <c r="D140" s="120" t="s">
        <v>349</v>
      </c>
      <c r="E140" s="120" t="n">
        <v>311</v>
      </c>
      <c r="F140" s="120" t="s">
        <v>350</v>
      </c>
      <c r="G140" s="120" t="s">
        <v>351</v>
      </c>
      <c r="H140" s="120" t="s">
        <v>165</v>
      </c>
      <c r="I140" s="120" t="s">
        <v>142</v>
      </c>
    </row>
    <row r="141" customFormat="false" ht="18.75" hidden="false" customHeight="false" outlineLevel="0" collapsed="false">
      <c r="A141" s="102" t="n">
        <v>139</v>
      </c>
      <c r="B141" s="120" t="n">
        <v>1</v>
      </c>
      <c r="C141" s="120" t="n">
        <v>273</v>
      </c>
      <c r="D141" s="120" t="s">
        <v>352</v>
      </c>
      <c r="E141" s="120" t="n">
        <v>273</v>
      </c>
      <c r="F141" s="120" t="s">
        <v>206</v>
      </c>
      <c r="G141" s="120" t="s">
        <v>138</v>
      </c>
      <c r="H141" s="120" t="s">
        <v>139</v>
      </c>
      <c r="I141" s="120" t="s">
        <v>142</v>
      </c>
    </row>
    <row r="142" customFormat="false" ht="18.75" hidden="false" customHeight="false" outlineLevel="0" collapsed="false">
      <c r="A142" s="102" t="n">
        <v>140</v>
      </c>
      <c r="B142" s="118"/>
      <c r="C142" s="118"/>
      <c r="D142" s="118"/>
      <c r="E142" s="118"/>
      <c r="F142" s="118"/>
      <c r="G142" s="118"/>
      <c r="H142" s="118"/>
      <c r="I142" s="118"/>
    </row>
    <row r="143" customFormat="false" ht="18.75" hidden="false" customHeight="false" outlineLevel="0" collapsed="false">
      <c r="A143" s="102" t="n">
        <v>141</v>
      </c>
      <c r="B143" s="120"/>
      <c r="C143" s="120"/>
      <c r="D143" s="124" t="s">
        <v>353</v>
      </c>
      <c r="E143" s="120"/>
      <c r="F143" s="120"/>
      <c r="G143" s="120"/>
      <c r="H143" s="120"/>
      <c r="I143" s="120"/>
    </row>
    <row r="144" customFormat="false" ht="18.75" hidden="false" customHeight="false" outlineLevel="0" collapsed="false">
      <c r="A144" s="102" t="n">
        <v>142</v>
      </c>
      <c r="B144" s="118"/>
      <c r="C144" s="118"/>
      <c r="D144" s="118"/>
      <c r="E144" s="118"/>
      <c r="F144" s="118"/>
      <c r="G144" s="118"/>
      <c r="H144" s="118"/>
      <c r="I144" s="118"/>
    </row>
    <row r="145" customFormat="false" ht="18.75" hidden="false" customHeight="false" outlineLevel="0" collapsed="false">
      <c r="A145" s="102" t="n">
        <v>143</v>
      </c>
      <c r="B145" s="120" t="n">
        <v>2</v>
      </c>
      <c r="C145" s="120" t="n">
        <v>725</v>
      </c>
      <c r="D145" s="120" t="s">
        <v>354</v>
      </c>
      <c r="E145" s="120" t="n">
        <v>725</v>
      </c>
      <c r="F145" s="120" t="s">
        <v>144</v>
      </c>
      <c r="G145" s="120" t="s">
        <v>144</v>
      </c>
      <c r="H145" s="120" t="s">
        <v>145</v>
      </c>
      <c r="I145" s="120" t="s">
        <v>355</v>
      </c>
    </row>
    <row r="146" customFormat="false" ht="18.75" hidden="false" customHeight="false" outlineLevel="0" collapsed="false">
      <c r="A146" s="102" t="n">
        <v>144</v>
      </c>
      <c r="B146" s="120" t="n">
        <v>2</v>
      </c>
      <c r="C146" s="120" t="n">
        <v>712</v>
      </c>
      <c r="D146" s="120" t="s">
        <v>356</v>
      </c>
      <c r="E146" s="120" t="n">
        <v>712</v>
      </c>
      <c r="F146" s="120" t="s">
        <v>167</v>
      </c>
      <c r="G146" s="120" t="s">
        <v>111</v>
      </c>
      <c r="H146" s="120" t="s">
        <v>112</v>
      </c>
      <c r="I146" s="120" t="s">
        <v>355</v>
      </c>
    </row>
    <row r="147" customFormat="false" ht="18.75" hidden="false" customHeight="false" outlineLevel="0" collapsed="false">
      <c r="A147" s="102" t="n">
        <v>145</v>
      </c>
      <c r="B147" s="120" t="n">
        <v>2</v>
      </c>
      <c r="C147" s="120" t="n">
        <v>719</v>
      </c>
      <c r="D147" s="120" t="s">
        <v>357</v>
      </c>
      <c r="E147" s="120" t="n">
        <v>719</v>
      </c>
      <c r="F147" s="120" t="s">
        <v>172</v>
      </c>
      <c r="G147" s="120" t="s">
        <v>172</v>
      </c>
      <c r="H147" s="120" t="s">
        <v>139</v>
      </c>
      <c r="I147" s="120" t="s">
        <v>355</v>
      </c>
    </row>
    <row r="148" customFormat="false" ht="18.75" hidden="false" customHeight="false" outlineLevel="0" collapsed="false">
      <c r="A148" s="102" t="n">
        <v>146</v>
      </c>
      <c r="B148" s="125" t="n">
        <v>2</v>
      </c>
      <c r="C148" s="125" t="n">
        <v>702</v>
      </c>
      <c r="D148" s="125" t="s">
        <v>358</v>
      </c>
      <c r="E148" s="125" t="n">
        <v>702</v>
      </c>
      <c r="F148" s="125" t="s">
        <v>359</v>
      </c>
      <c r="G148" s="125" t="s">
        <v>111</v>
      </c>
      <c r="H148" s="125" t="s">
        <v>112</v>
      </c>
      <c r="I148" s="125" t="s">
        <v>355</v>
      </c>
    </row>
    <row r="149" customFormat="false" ht="18.75" hidden="false" customHeight="false" outlineLevel="0" collapsed="false">
      <c r="A149" s="102" t="n">
        <v>147</v>
      </c>
      <c r="B149" s="120" t="n">
        <v>2</v>
      </c>
      <c r="C149" s="120" t="n">
        <v>710</v>
      </c>
      <c r="D149" s="120" t="s">
        <v>360</v>
      </c>
      <c r="E149" s="120" t="n">
        <v>710</v>
      </c>
      <c r="F149" s="120" t="s">
        <v>361</v>
      </c>
      <c r="G149" s="120" t="s">
        <v>111</v>
      </c>
      <c r="H149" s="120" t="s">
        <v>112</v>
      </c>
      <c r="I149" s="120" t="s">
        <v>355</v>
      </c>
    </row>
    <row r="150" customFormat="false" ht="18.75" hidden="false" customHeight="false" outlineLevel="0" collapsed="false">
      <c r="A150" s="102" t="n">
        <v>148</v>
      </c>
      <c r="B150" s="126" t="n">
        <v>2</v>
      </c>
      <c r="C150" s="126" t="n">
        <v>722</v>
      </c>
      <c r="D150" s="126" t="s">
        <v>362</v>
      </c>
      <c r="E150" s="126" t="n">
        <v>722</v>
      </c>
      <c r="F150" s="126" t="s">
        <v>144</v>
      </c>
      <c r="G150" s="126" t="s">
        <v>144</v>
      </c>
      <c r="H150" s="126" t="s">
        <v>145</v>
      </c>
      <c r="I150" s="126" t="s">
        <v>355</v>
      </c>
    </row>
    <row r="151" customFormat="false" ht="18.75" hidden="false" customHeight="false" outlineLevel="0" collapsed="false">
      <c r="A151" s="102" t="n">
        <v>149</v>
      </c>
      <c r="B151" s="120" t="n">
        <v>2</v>
      </c>
      <c r="C151" s="120" t="n">
        <v>715</v>
      </c>
      <c r="D151" s="120" t="s">
        <v>363</v>
      </c>
      <c r="E151" s="120" t="n">
        <v>715</v>
      </c>
      <c r="F151" s="120" t="s">
        <v>200</v>
      </c>
      <c r="G151" s="120" t="s">
        <v>200</v>
      </c>
      <c r="H151" s="120" t="s">
        <v>139</v>
      </c>
      <c r="I151" s="120" t="s">
        <v>355</v>
      </c>
    </row>
    <row r="152" customFormat="false" ht="18.75" hidden="false" customHeight="false" outlineLevel="0" collapsed="false">
      <c r="A152" s="102" t="n">
        <v>150</v>
      </c>
      <c r="B152" s="120" t="n">
        <v>2</v>
      </c>
      <c r="C152" s="120" t="n">
        <v>711</v>
      </c>
      <c r="D152" s="120" t="s">
        <v>364</v>
      </c>
      <c r="E152" s="120" t="n">
        <v>711</v>
      </c>
      <c r="F152" s="120" t="s">
        <v>202</v>
      </c>
      <c r="G152" s="120" t="s">
        <v>111</v>
      </c>
      <c r="H152" s="120" t="s">
        <v>112</v>
      </c>
      <c r="I152" s="120" t="s">
        <v>355</v>
      </c>
    </row>
    <row r="153" customFormat="false" ht="18.75" hidden="false" customHeight="false" outlineLevel="0" collapsed="false">
      <c r="A153" s="102" t="n">
        <v>151</v>
      </c>
      <c r="B153" s="120" t="n">
        <v>2</v>
      </c>
      <c r="C153" s="120" t="n">
        <v>714</v>
      </c>
      <c r="D153" s="120" t="s">
        <v>365</v>
      </c>
      <c r="E153" s="120" t="n">
        <v>714</v>
      </c>
      <c r="F153" s="120" t="s">
        <v>155</v>
      </c>
      <c r="G153" s="120" t="s">
        <v>155</v>
      </c>
      <c r="H153" s="120" t="s">
        <v>112</v>
      </c>
      <c r="I153" s="120" t="s">
        <v>355</v>
      </c>
    </row>
    <row r="154" customFormat="false" ht="18.75" hidden="false" customHeight="false" outlineLevel="0" collapsed="false">
      <c r="A154" s="102" t="n">
        <v>152</v>
      </c>
      <c r="B154" s="120" t="n">
        <v>2</v>
      </c>
      <c r="C154" s="120" t="n">
        <v>704</v>
      </c>
      <c r="D154" s="120" t="s">
        <v>366</v>
      </c>
      <c r="E154" s="120" t="n">
        <v>704</v>
      </c>
      <c r="F154" s="120" t="s">
        <v>308</v>
      </c>
      <c r="G154" s="120" t="s">
        <v>111</v>
      </c>
      <c r="H154" s="120" t="s">
        <v>112</v>
      </c>
      <c r="I154" s="120" t="s">
        <v>355</v>
      </c>
    </row>
    <row r="155" customFormat="false" ht="18.75" hidden="false" customHeight="false" outlineLevel="0" collapsed="false">
      <c r="A155" s="102" t="n">
        <v>153</v>
      </c>
      <c r="B155" s="120" t="n">
        <v>2</v>
      </c>
      <c r="C155" s="120" t="n">
        <v>706</v>
      </c>
      <c r="D155" s="120" t="s">
        <v>367</v>
      </c>
      <c r="E155" s="120" t="n">
        <v>706</v>
      </c>
      <c r="F155" s="120" t="s">
        <v>176</v>
      </c>
      <c r="G155" s="120" t="s">
        <v>111</v>
      </c>
      <c r="H155" s="120" t="s">
        <v>112</v>
      </c>
      <c r="I155" s="120" t="s">
        <v>355</v>
      </c>
    </row>
    <row r="156" customFormat="false" ht="18.75" hidden="false" customHeight="false" outlineLevel="0" collapsed="false">
      <c r="A156" s="102" t="n">
        <v>154</v>
      </c>
      <c r="B156" s="120" t="n">
        <v>2</v>
      </c>
      <c r="C156" s="120" t="n">
        <v>705</v>
      </c>
      <c r="D156" s="120" t="s">
        <v>368</v>
      </c>
      <c r="E156" s="120" t="n">
        <v>705</v>
      </c>
      <c r="F156" s="120" t="s">
        <v>176</v>
      </c>
      <c r="G156" s="120" t="s">
        <v>111</v>
      </c>
      <c r="H156" s="120" t="s">
        <v>112</v>
      </c>
      <c r="I156" s="120" t="s">
        <v>355</v>
      </c>
    </row>
    <row r="157" customFormat="false" ht="18.75" hidden="false" customHeight="false" outlineLevel="0" collapsed="false">
      <c r="A157" s="102" t="n">
        <v>155</v>
      </c>
      <c r="B157" s="120" t="n">
        <v>2</v>
      </c>
      <c r="C157" s="120" t="n">
        <v>700</v>
      </c>
      <c r="D157" s="120" t="s">
        <v>369</v>
      </c>
      <c r="E157" s="120" t="n">
        <v>700</v>
      </c>
      <c r="F157" s="120" t="s">
        <v>370</v>
      </c>
      <c r="G157" s="120" t="s">
        <v>111</v>
      </c>
      <c r="H157" s="120" t="s">
        <v>112</v>
      </c>
      <c r="I157" s="120" t="s">
        <v>355</v>
      </c>
    </row>
    <row r="158" customFormat="false" ht="18.75" hidden="false" customHeight="false" outlineLevel="0" collapsed="false">
      <c r="A158" s="102" t="n">
        <v>156</v>
      </c>
      <c r="B158" s="120" t="n">
        <v>2</v>
      </c>
      <c r="C158" s="120" t="n">
        <v>701</v>
      </c>
      <c r="D158" s="120" t="s">
        <v>371</v>
      </c>
      <c r="E158" s="120" t="n">
        <v>701</v>
      </c>
      <c r="F158" s="120" t="s">
        <v>372</v>
      </c>
      <c r="G158" s="120" t="s">
        <v>111</v>
      </c>
      <c r="H158" s="120" t="s">
        <v>112</v>
      </c>
      <c r="I158" s="120" t="s">
        <v>355</v>
      </c>
    </row>
    <row r="159" customFormat="false" ht="18.75" hidden="false" customHeight="false" outlineLevel="0" collapsed="false">
      <c r="A159" s="102" t="n">
        <v>157</v>
      </c>
      <c r="B159" s="120" t="n">
        <v>2</v>
      </c>
      <c r="C159" s="120" t="n">
        <v>724</v>
      </c>
      <c r="D159" s="120" t="s">
        <v>373</v>
      </c>
      <c r="E159" s="120" t="n">
        <v>724</v>
      </c>
      <c r="F159" s="120" t="s">
        <v>245</v>
      </c>
      <c r="G159" s="120" t="s">
        <v>111</v>
      </c>
      <c r="H159" s="120" t="s">
        <v>112</v>
      </c>
      <c r="I159" s="120" t="s">
        <v>355</v>
      </c>
    </row>
    <row r="160" customFormat="false" ht="18.75" hidden="false" customHeight="false" outlineLevel="0" collapsed="false">
      <c r="A160" s="102" t="n">
        <v>158</v>
      </c>
      <c r="B160" s="120" t="n">
        <v>2</v>
      </c>
      <c r="C160" s="120" t="n">
        <v>713</v>
      </c>
      <c r="D160" s="120" t="s">
        <v>374</v>
      </c>
      <c r="E160" s="120" t="n">
        <v>713</v>
      </c>
      <c r="F160" s="120" t="s">
        <v>131</v>
      </c>
      <c r="G160" s="120" t="s">
        <v>111</v>
      </c>
      <c r="H160" s="120" t="s">
        <v>112</v>
      </c>
      <c r="I160" s="120" t="s">
        <v>355</v>
      </c>
    </row>
    <row r="161" customFormat="false" ht="18.75" hidden="false" customHeight="false" outlineLevel="0" collapsed="false">
      <c r="A161" s="102" t="n">
        <v>159</v>
      </c>
      <c r="B161" s="120" t="n">
        <v>2</v>
      </c>
      <c r="C161" s="120" t="n">
        <v>703</v>
      </c>
      <c r="D161" s="120" t="s">
        <v>375</v>
      </c>
      <c r="E161" s="120" t="n">
        <v>703</v>
      </c>
      <c r="F161" s="120" t="s">
        <v>376</v>
      </c>
      <c r="G161" s="120" t="s">
        <v>111</v>
      </c>
      <c r="H161" s="120" t="s">
        <v>112</v>
      </c>
      <c r="I161" s="120" t="s">
        <v>355</v>
      </c>
    </row>
    <row r="162" customFormat="false" ht="18.75" hidden="false" customHeight="false" outlineLevel="0" collapsed="false">
      <c r="A162" s="102" t="n">
        <v>160</v>
      </c>
      <c r="B162" s="120" t="n">
        <v>2</v>
      </c>
      <c r="C162" s="120" t="n">
        <v>717</v>
      </c>
      <c r="D162" s="120" t="s">
        <v>377</v>
      </c>
      <c r="E162" s="120" t="n">
        <v>717</v>
      </c>
      <c r="F162" s="120" t="s">
        <v>206</v>
      </c>
      <c r="G162" s="120" t="s">
        <v>138</v>
      </c>
      <c r="H162" s="120" t="s">
        <v>139</v>
      </c>
      <c r="I162" s="120" t="s">
        <v>355</v>
      </c>
    </row>
    <row r="163" customFormat="false" ht="18.75" hidden="false" customHeight="false" outlineLevel="0" collapsed="false">
      <c r="A163" s="102" t="n">
        <v>161</v>
      </c>
      <c r="B163" s="120" t="n">
        <v>2</v>
      </c>
      <c r="C163" s="120" t="n">
        <v>716</v>
      </c>
      <c r="D163" s="120" t="s">
        <v>378</v>
      </c>
      <c r="E163" s="120" t="n">
        <v>716</v>
      </c>
      <c r="F163" s="120" t="s">
        <v>379</v>
      </c>
      <c r="G163" s="120" t="s">
        <v>138</v>
      </c>
      <c r="H163" s="120" t="s">
        <v>139</v>
      </c>
      <c r="I163" s="120" t="s">
        <v>355</v>
      </c>
    </row>
    <row r="164" customFormat="false" ht="18.75" hidden="false" customHeight="false" outlineLevel="0" collapsed="false">
      <c r="A164" s="102" t="n">
        <v>162</v>
      </c>
      <c r="B164" s="120" t="n">
        <v>2</v>
      </c>
      <c r="C164" s="120" t="n">
        <v>721</v>
      </c>
      <c r="D164" s="120" t="s">
        <v>380</v>
      </c>
      <c r="E164" s="120" t="n">
        <v>721</v>
      </c>
      <c r="F164" s="120" t="s">
        <v>333</v>
      </c>
      <c r="G164" s="120" t="s">
        <v>333</v>
      </c>
      <c r="H164" s="120" t="s">
        <v>381</v>
      </c>
      <c r="I164" s="120" t="s">
        <v>355</v>
      </c>
    </row>
    <row r="165" customFormat="false" ht="18.75" hidden="false" customHeight="false" outlineLevel="0" collapsed="false">
      <c r="A165" s="102" t="n">
        <v>163</v>
      </c>
      <c r="B165" s="120" t="n">
        <v>2</v>
      </c>
      <c r="C165" s="120" t="n">
        <v>720</v>
      </c>
      <c r="D165" s="120" t="s">
        <v>382</v>
      </c>
      <c r="E165" s="120" t="n">
        <v>720</v>
      </c>
      <c r="F165" s="120" t="s">
        <v>342</v>
      </c>
      <c r="G165" s="120" t="s">
        <v>342</v>
      </c>
      <c r="H165" s="120" t="s">
        <v>381</v>
      </c>
      <c r="I165" s="120" t="s">
        <v>355</v>
      </c>
    </row>
    <row r="166" customFormat="false" ht="18.75" hidden="false" customHeight="false" outlineLevel="0" collapsed="false">
      <c r="A166" s="102" t="n">
        <v>164</v>
      </c>
      <c r="B166" s="120" t="n">
        <v>2</v>
      </c>
      <c r="C166" s="120" t="n">
        <v>718</v>
      </c>
      <c r="D166" s="120" t="s">
        <v>383</v>
      </c>
      <c r="E166" s="120" t="n">
        <v>718</v>
      </c>
      <c r="F166" s="120" t="s">
        <v>141</v>
      </c>
      <c r="G166" s="120" t="s">
        <v>141</v>
      </c>
      <c r="H166" s="120" t="s">
        <v>139</v>
      </c>
      <c r="I166" s="120" t="s">
        <v>355</v>
      </c>
    </row>
    <row r="167" customFormat="false" ht="18.75" hidden="false" customHeight="false" outlineLevel="0" collapsed="false">
      <c r="A167" s="102" t="n">
        <v>165</v>
      </c>
      <c r="B167" s="120" t="n">
        <v>2</v>
      </c>
      <c r="C167" s="120" t="n">
        <v>709</v>
      </c>
      <c r="D167" s="120" t="s">
        <v>384</v>
      </c>
      <c r="E167" s="120" t="n">
        <v>709</v>
      </c>
      <c r="F167" s="120" t="s">
        <v>348</v>
      </c>
      <c r="G167" s="120" t="s">
        <v>111</v>
      </c>
      <c r="H167" s="120" t="s">
        <v>112</v>
      </c>
      <c r="I167" s="120" t="s">
        <v>355</v>
      </c>
    </row>
    <row r="168" customFormat="false" ht="18.75" hidden="false" customHeight="false" outlineLevel="0" collapsed="false">
      <c r="A168" s="102" t="n">
        <v>166</v>
      </c>
      <c r="B168" s="120" t="n">
        <v>2</v>
      </c>
      <c r="C168" s="120" t="n">
        <v>707</v>
      </c>
      <c r="D168" s="120" t="s">
        <v>385</v>
      </c>
      <c r="E168" s="120" t="n">
        <v>707</v>
      </c>
      <c r="F168" s="120" t="s">
        <v>386</v>
      </c>
      <c r="G168" s="120" t="s">
        <v>111</v>
      </c>
      <c r="H168" s="120" t="s">
        <v>112</v>
      </c>
      <c r="I168" s="120" t="s">
        <v>355</v>
      </c>
    </row>
    <row r="169" customFormat="false" ht="18.75" hidden="false" customHeight="false" outlineLevel="0" collapsed="false">
      <c r="A169" s="102" t="n">
        <v>167</v>
      </c>
      <c r="B169" s="120" t="n">
        <v>2</v>
      </c>
      <c r="C169" s="120" t="n">
        <v>723</v>
      </c>
      <c r="D169" s="120" t="s">
        <v>387</v>
      </c>
      <c r="E169" s="120" t="n">
        <v>723</v>
      </c>
      <c r="F169" s="120" t="s">
        <v>321</v>
      </c>
      <c r="G169" s="120" t="s">
        <v>321</v>
      </c>
      <c r="H169" s="120" t="s">
        <v>145</v>
      </c>
      <c r="I169" s="120" t="s">
        <v>355</v>
      </c>
    </row>
    <row r="170" customFormat="false" ht="18.75" hidden="false" customHeight="false" outlineLevel="0" collapsed="false">
      <c r="A170" s="102" t="n">
        <v>168</v>
      </c>
      <c r="B170" s="120" t="n">
        <v>2</v>
      </c>
      <c r="C170" s="120" t="n">
        <v>708</v>
      </c>
      <c r="D170" s="120" t="s">
        <v>388</v>
      </c>
      <c r="E170" s="120" t="n">
        <v>708</v>
      </c>
      <c r="F170" s="120" t="s">
        <v>346</v>
      </c>
      <c r="G170" s="120" t="s">
        <v>111</v>
      </c>
      <c r="H170" s="120" t="s">
        <v>112</v>
      </c>
      <c r="I170" s="120" t="s">
        <v>355</v>
      </c>
    </row>
    <row r="171" customFormat="false" ht="18.75" hidden="false" customHeight="false" outlineLevel="0" collapsed="false">
      <c r="A171" s="102" t="n">
        <v>169</v>
      </c>
      <c r="B171" s="118"/>
      <c r="C171" s="118"/>
      <c r="D171" s="118"/>
      <c r="E171" s="118"/>
      <c r="F171" s="118"/>
      <c r="G171" s="118"/>
      <c r="H171" s="118"/>
      <c r="I171" s="118"/>
    </row>
    <row r="172" customFormat="false" ht="18.75" hidden="false" customHeight="false" outlineLevel="0" collapsed="false">
      <c r="A172" s="102" t="n">
        <v>170</v>
      </c>
      <c r="B172" s="120"/>
      <c r="C172" s="120"/>
      <c r="D172" s="122" t="s">
        <v>389</v>
      </c>
      <c r="E172" s="120"/>
      <c r="F172" s="120"/>
      <c r="G172" s="120"/>
      <c r="H172" s="120"/>
      <c r="I172" s="120"/>
    </row>
    <row r="173" customFormat="false" ht="18.75" hidden="false" customHeight="false" outlineLevel="0" collapsed="false">
      <c r="A173" s="102" t="n">
        <v>171</v>
      </c>
      <c r="B173" s="118"/>
      <c r="C173" s="118"/>
      <c r="D173" s="118"/>
      <c r="E173" s="118"/>
      <c r="F173" s="118"/>
      <c r="G173" s="118"/>
      <c r="H173" s="118"/>
      <c r="I173" s="118"/>
    </row>
    <row r="174" customFormat="false" ht="18.75" hidden="false" customHeight="false" outlineLevel="0" collapsed="false">
      <c r="A174" s="102" t="n">
        <v>172</v>
      </c>
      <c r="B174" s="120" t="n">
        <v>3</v>
      </c>
      <c r="C174" s="120" t="n">
        <v>464</v>
      </c>
      <c r="D174" s="120" t="s">
        <v>390</v>
      </c>
      <c r="E174" s="120" t="n">
        <v>464</v>
      </c>
      <c r="F174" s="120" t="s">
        <v>137</v>
      </c>
      <c r="G174" s="120" t="s">
        <v>138</v>
      </c>
      <c r="H174" s="120" t="s">
        <v>139</v>
      </c>
      <c r="I174" s="120" t="s">
        <v>391</v>
      </c>
    </row>
    <row r="175" customFormat="false" ht="18.75" hidden="false" customHeight="false" outlineLevel="0" collapsed="false">
      <c r="A175" s="102" t="n">
        <v>173</v>
      </c>
      <c r="B175" s="120" t="n">
        <v>3</v>
      </c>
      <c r="C175" s="120" t="n">
        <v>450</v>
      </c>
      <c r="D175" s="120" t="s">
        <v>392</v>
      </c>
      <c r="E175" s="120" t="n">
        <v>450</v>
      </c>
      <c r="F175" s="120" t="s">
        <v>154</v>
      </c>
      <c r="G175" s="120" t="s">
        <v>155</v>
      </c>
      <c r="H175" s="120" t="s">
        <v>112</v>
      </c>
      <c r="I175" s="120" t="s">
        <v>391</v>
      </c>
    </row>
    <row r="176" customFormat="false" ht="18.75" hidden="false" customHeight="false" outlineLevel="0" collapsed="false">
      <c r="A176" s="102" t="n">
        <v>174</v>
      </c>
      <c r="B176" s="116" t="n">
        <v>3</v>
      </c>
      <c r="C176" s="120" t="n">
        <v>850</v>
      </c>
      <c r="D176" s="120" t="s">
        <v>393</v>
      </c>
      <c r="E176" s="120" t="n">
        <v>850</v>
      </c>
      <c r="F176" s="120" t="s">
        <v>154</v>
      </c>
      <c r="G176" s="120" t="s">
        <v>155</v>
      </c>
      <c r="H176" s="120" t="s">
        <v>112</v>
      </c>
      <c r="I176" s="120" t="s">
        <v>394</v>
      </c>
    </row>
    <row r="177" customFormat="false" ht="18.75" hidden="false" customHeight="false" outlineLevel="0" collapsed="false">
      <c r="A177" s="102" t="n">
        <v>175</v>
      </c>
      <c r="B177" s="120" t="n">
        <v>3</v>
      </c>
      <c r="C177" s="120" t="n">
        <v>421</v>
      </c>
      <c r="D177" s="120" t="s">
        <v>395</v>
      </c>
      <c r="E177" s="120" t="n">
        <v>421</v>
      </c>
      <c r="F177" s="120"/>
      <c r="G177" s="120" t="s">
        <v>111</v>
      </c>
      <c r="H177" s="120" t="s">
        <v>112</v>
      </c>
      <c r="I177" s="120" t="s">
        <v>391</v>
      </c>
    </row>
    <row r="178" customFormat="false" ht="18.75" hidden="false" customHeight="false" outlineLevel="0" collapsed="false">
      <c r="A178" s="102" t="n">
        <v>176</v>
      </c>
      <c r="B178" s="120" t="n">
        <v>3</v>
      </c>
      <c r="C178" s="120" t="n">
        <v>420</v>
      </c>
      <c r="D178" s="120" t="s">
        <v>396</v>
      </c>
      <c r="E178" s="120" t="n">
        <v>420</v>
      </c>
      <c r="F178" s="120"/>
      <c r="G178" s="120" t="s">
        <v>111</v>
      </c>
      <c r="H178" s="120" t="s">
        <v>112</v>
      </c>
      <c r="I178" s="120" t="s">
        <v>391</v>
      </c>
    </row>
    <row r="179" customFormat="false" ht="18.75" hidden="false" customHeight="false" outlineLevel="0" collapsed="false">
      <c r="A179" s="102" t="n">
        <v>177</v>
      </c>
      <c r="B179" s="120" t="n">
        <v>3</v>
      </c>
      <c r="C179" s="120" t="n">
        <v>820</v>
      </c>
      <c r="D179" s="120" t="s">
        <v>397</v>
      </c>
      <c r="E179" s="120" t="n">
        <v>820</v>
      </c>
      <c r="F179" s="120"/>
      <c r="G179" s="120" t="s">
        <v>111</v>
      </c>
      <c r="H179" s="120" t="s">
        <v>112</v>
      </c>
      <c r="I179" s="120" t="s">
        <v>394</v>
      </c>
    </row>
    <row r="180" customFormat="false" ht="18.75" hidden="false" customHeight="false" outlineLevel="0" collapsed="false">
      <c r="A180" s="102" t="n">
        <v>178</v>
      </c>
      <c r="B180" s="120" t="n">
        <v>3</v>
      </c>
      <c r="C180" s="120" t="n">
        <v>473</v>
      </c>
      <c r="D180" s="120" t="s">
        <v>398</v>
      </c>
      <c r="E180" s="120" t="n">
        <v>473</v>
      </c>
      <c r="F180" s="120" t="s">
        <v>399</v>
      </c>
      <c r="G180" s="120" t="s">
        <v>399</v>
      </c>
      <c r="H180" s="120" t="s">
        <v>145</v>
      </c>
      <c r="I180" s="120" t="s">
        <v>391</v>
      </c>
    </row>
    <row r="181" customFormat="false" ht="18.75" hidden="false" customHeight="false" outlineLevel="0" collapsed="false">
      <c r="A181" s="102" t="n">
        <v>179</v>
      </c>
      <c r="B181" s="120" t="n">
        <v>3</v>
      </c>
      <c r="C181" s="120" t="n">
        <v>468</v>
      </c>
      <c r="D181" s="120" t="s">
        <v>400</v>
      </c>
      <c r="E181" s="120" t="n">
        <v>468</v>
      </c>
      <c r="F181" s="120" t="s">
        <v>172</v>
      </c>
      <c r="G181" s="120" t="s">
        <v>172</v>
      </c>
      <c r="H181" s="120" t="s">
        <v>139</v>
      </c>
      <c r="I181" s="120" t="s">
        <v>391</v>
      </c>
    </row>
    <row r="182" customFormat="false" ht="18.75" hidden="false" customHeight="false" outlineLevel="0" collapsed="false">
      <c r="A182" s="102" t="n">
        <v>180</v>
      </c>
      <c r="B182" s="120" t="n">
        <v>3</v>
      </c>
      <c r="C182" s="120" t="n">
        <v>430</v>
      </c>
      <c r="D182" s="120" t="s">
        <v>401</v>
      </c>
      <c r="E182" s="120" t="n">
        <v>430</v>
      </c>
      <c r="F182" s="120" t="s">
        <v>124</v>
      </c>
      <c r="G182" s="120" t="s">
        <v>111</v>
      </c>
      <c r="H182" s="120" t="s">
        <v>112</v>
      </c>
      <c r="I182" s="120" t="s">
        <v>391</v>
      </c>
    </row>
    <row r="183" customFormat="false" ht="18.75" hidden="false" customHeight="false" outlineLevel="0" collapsed="false">
      <c r="A183" s="102" t="n">
        <v>181</v>
      </c>
      <c r="B183" s="120" t="n">
        <v>3</v>
      </c>
      <c r="C183" s="120" t="n">
        <v>830</v>
      </c>
      <c r="D183" s="120" t="s">
        <v>402</v>
      </c>
      <c r="E183" s="120" t="n">
        <v>830</v>
      </c>
      <c r="F183" s="120" t="s">
        <v>124</v>
      </c>
      <c r="G183" s="120" t="s">
        <v>111</v>
      </c>
      <c r="H183" s="120" t="s">
        <v>112</v>
      </c>
      <c r="I183" s="120" t="s">
        <v>394</v>
      </c>
    </row>
    <row r="184" customFormat="false" ht="18.75" hidden="false" customHeight="false" outlineLevel="0" collapsed="false">
      <c r="A184" s="102" t="n">
        <v>182</v>
      </c>
      <c r="B184" s="120" t="n">
        <v>3</v>
      </c>
      <c r="C184" s="120" t="n">
        <v>460</v>
      </c>
      <c r="D184" s="120" t="s">
        <v>403</v>
      </c>
      <c r="E184" s="120" t="n">
        <v>460</v>
      </c>
      <c r="F184" s="120" t="s">
        <v>379</v>
      </c>
      <c r="G184" s="120" t="s">
        <v>138</v>
      </c>
      <c r="H184" s="120" t="s">
        <v>139</v>
      </c>
      <c r="I184" s="120" t="s">
        <v>391</v>
      </c>
    </row>
    <row r="185" customFormat="false" ht="18.75" hidden="false" customHeight="false" outlineLevel="0" collapsed="false">
      <c r="A185" s="102" t="n">
        <v>183</v>
      </c>
      <c r="B185" s="120" t="n">
        <v>3</v>
      </c>
      <c r="C185" s="120" t="n">
        <v>490</v>
      </c>
      <c r="D185" s="120" t="s">
        <v>404</v>
      </c>
      <c r="E185" s="120" t="n">
        <v>490</v>
      </c>
      <c r="F185" s="120" t="s">
        <v>214</v>
      </c>
      <c r="G185" s="120" t="s">
        <v>150</v>
      </c>
      <c r="H185" s="120" t="s">
        <v>150</v>
      </c>
      <c r="I185" s="120" t="s">
        <v>391</v>
      </c>
    </row>
    <row r="186" customFormat="false" ht="18.75" hidden="false" customHeight="false" outlineLevel="0" collapsed="false">
      <c r="A186" s="102" t="n">
        <v>184</v>
      </c>
      <c r="B186" s="116" t="n">
        <v>3</v>
      </c>
      <c r="C186" s="120" t="n">
        <v>890</v>
      </c>
      <c r="D186" s="120" t="s">
        <v>405</v>
      </c>
      <c r="E186" s="120" t="n">
        <v>890</v>
      </c>
      <c r="F186" s="120" t="s">
        <v>214</v>
      </c>
      <c r="G186" s="120" t="s">
        <v>214</v>
      </c>
      <c r="H186" s="120" t="s">
        <v>150</v>
      </c>
      <c r="I186" s="120" t="s">
        <v>394</v>
      </c>
    </row>
    <row r="187" customFormat="false" ht="18.75" hidden="false" customHeight="false" outlineLevel="0" collapsed="false">
      <c r="A187" s="102" t="n">
        <v>185</v>
      </c>
      <c r="B187" s="120" t="n">
        <v>3</v>
      </c>
      <c r="C187" s="120" t="n">
        <v>440</v>
      </c>
      <c r="D187" s="120" t="s">
        <v>406</v>
      </c>
      <c r="E187" s="120" t="n">
        <v>440</v>
      </c>
      <c r="F187" s="120"/>
      <c r="G187" s="120" t="s">
        <v>111</v>
      </c>
      <c r="H187" s="120" t="s">
        <v>112</v>
      </c>
      <c r="I187" s="120" t="s">
        <v>391</v>
      </c>
    </row>
    <row r="188" customFormat="false" ht="18.75" hidden="false" customHeight="false" outlineLevel="0" collapsed="false">
      <c r="A188" s="102" t="n">
        <v>186</v>
      </c>
      <c r="B188" s="120" t="n">
        <v>3</v>
      </c>
      <c r="C188" s="120" t="n">
        <v>462</v>
      </c>
      <c r="D188" s="120" t="s">
        <v>407</v>
      </c>
      <c r="E188" s="120" t="n">
        <v>462</v>
      </c>
      <c r="F188" s="120" t="s">
        <v>200</v>
      </c>
      <c r="G188" s="120" t="s">
        <v>200</v>
      </c>
      <c r="H188" s="120" t="s">
        <v>139</v>
      </c>
      <c r="I188" s="120" t="s">
        <v>391</v>
      </c>
    </row>
    <row r="189" customFormat="false" ht="18.75" hidden="false" customHeight="false" outlineLevel="0" collapsed="false">
      <c r="A189" s="102" t="n">
        <v>187</v>
      </c>
      <c r="B189" s="120"/>
      <c r="C189" s="120" t="n">
        <v>862</v>
      </c>
      <c r="D189" s="120" t="s">
        <v>408</v>
      </c>
      <c r="E189" s="120" t="n">
        <v>862</v>
      </c>
      <c r="F189" s="120" t="s">
        <v>200</v>
      </c>
      <c r="G189" s="120" t="s">
        <v>200</v>
      </c>
      <c r="H189" s="120" t="s">
        <v>139</v>
      </c>
      <c r="I189" s="120" t="s">
        <v>394</v>
      </c>
    </row>
    <row r="190" customFormat="false" ht="18.75" hidden="false" customHeight="false" outlineLevel="0" collapsed="false">
      <c r="A190" s="102" t="n">
        <v>188</v>
      </c>
      <c r="B190" s="120" t="n">
        <v>3</v>
      </c>
      <c r="C190" s="120" t="n">
        <v>422</v>
      </c>
      <c r="D190" s="120" t="s">
        <v>409</v>
      </c>
      <c r="E190" s="120" t="n">
        <v>422</v>
      </c>
      <c r="F190" s="120"/>
      <c r="G190" s="120" t="s">
        <v>111</v>
      </c>
      <c r="H190" s="120" t="s">
        <v>112</v>
      </c>
      <c r="I190" s="120" t="s">
        <v>391</v>
      </c>
    </row>
    <row r="191" customFormat="false" ht="18.75" hidden="false" customHeight="false" outlineLevel="0" collapsed="false">
      <c r="A191" s="102" t="n">
        <v>189</v>
      </c>
      <c r="B191" s="120" t="n">
        <v>3</v>
      </c>
      <c r="C191" s="120" t="n">
        <v>425</v>
      </c>
      <c r="D191" s="120" t="s">
        <v>410</v>
      </c>
      <c r="E191" s="120" t="n">
        <v>425</v>
      </c>
      <c r="F191" s="120"/>
      <c r="G191" s="120" t="s">
        <v>111</v>
      </c>
      <c r="H191" s="120" t="s">
        <v>112</v>
      </c>
      <c r="I191" s="120" t="s">
        <v>391</v>
      </c>
    </row>
    <row r="192" customFormat="false" ht="18.75" hidden="false" customHeight="false" outlineLevel="0" collapsed="false">
      <c r="A192" s="102" t="n">
        <v>190</v>
      </c>
      <c r="B192" s="120" t="n">
        <v>3</v>
      </c>
      <c r="C192" s="120" t="n">
        <v>423</v>
      </c>
      <c r="D192" s="120" t="s">
        <v>411</v>
      </c>
      <c r="E192" s="120" t="n">
        <v>423</v>
      </c>
      <c r="F192" s="120"/>
      <c r="G192" s="120" t="s">
        <v>111</v>
      </c>
      <c r="H192" s="120" t="s">
        <v>112</v>
      </c>
      <c r="I192" s="120" t="s">
        <v>391</v>
      </c>
    </row>
    <row r="193" customFormat="false" ht="18.75" hidden="false" customHeight="false" outlineLevel="0" collapsed="false">
      <c r="A193" s="102" t="n">
        <v>191</v>
      </c>
      <c r="B193" s="120" t="n">
        <v>3</v>
      </c>
      <c r="C193" s="120" t="n">
        <v>823</v>
      </c>
      <c r="D193" s="120" t="s">
        <v>412</v>
      </c>
      <c r="E193" s="120" t="n">
        <v>823</v>
      </c>
      <c r="F193" s="120" t="s">
        <v>202</v>
      </c>
      <c r="G193" s="120" t="s">
        <v>111</v>
      </c>
      <c r="H193" s="120" t="s">
        <v>112</v>
      </c>
      <c r="I193" s="120" t="s">
        <v>394</v>
      </c>
    </row>
    <row r="194" customFormat="false" ht="18.75" hidden="false" customHeight="false" outlineLevel="0" collapsed="false">
      <c r="A194" s="102" t="n">
        <v>192</v>
      </c>
      <c r="B194" s="120" t="n">
        <v>3</v>
      </c>
      <c r="C194" s="120" t="n">
        <v>492</v>
      </c>
      <c r="D194" s="120" t="s">
        <v>413</v>
      </c>
      <c r="E194" s="120" t="n">
        <v>492</v>
      </c>
      <c r="F194" s="120" t="s">
        <v>149</v>
      </c>
      <c r="G194" s="120" t="s">
        <v>150</v>
      </c>
      <c r="H194" s="120" t="s">
        <v>150</v>
      </c>
      <c r="I194" s="120" t="s">
        <v>391</v>
      </c>
    </row>
    <row r="195" customFormat="false" ht="18.75" hidden="false" customHeight="false" outlineLevel="0" collapsed="false">
      <c r="A195" s="102" t="n">
        <v>193</v>
      </c>
      <c r="B195" s="120" t="n">
        <v>3</v>
      </c>
      <c r="C195" s="120" t="n">
        <v>431</v>
      </c>
      <c r="D195" s="120" t="s">
        <v>414</v>
      </c>
      <c r="E195" s="120" t="n">
        <v>431</v>
      </c>
      <c r="F195" s="120"/>
      <c r="G195" s="120" t="s">
        <v>111</v>
      </c>
      <c r="H195" s="120" t="s">
        <v>112</v>
      </c>
      <c r="I195" s="120" t="s">
        <v>391</v>
      </c>
    </row>
    <row r="196" customFormat="false" ht="18.75" hidden="false" customHeight="false" outlineLevel="0" collapsed="false">
      <c r="A196" s="102" t="n">
        <v>194</v>
      </c>
      <c r="B196" s="120" t="n">
        <v>3</v>
      </c>
      <c r="C196" s="120" t="n">
        <v>441</v>
      </c>
      <c r="D196" s="120" t="s">
        <v>415</v>
      </c>
      <c r="E196" s="120" t="n">
        <v>441</v>
      </c>
      <c r="F196" s="120"/>
      <c r="G196" s="120" t="s">
        <v>111</v>
      </c>
      <c r="H196" s="120" t="s">
        <v>112</v>
      </c>
      <c r="I196" s="120" t="s">
        <v>391</v>
      </c>
    </row>
    <row r="197" customFormat="false" ht="18.75" hidden="false" customHeight="false" outlineLevel="0" collapsed="false">
      <c r="A197" s="102" t="n">
        <v>195</v>
      </c>
      <c r="B197" s="120" t="n">
        <v>3</v>
      </c>
      <c r="C197" s="120" t="n">
        <v>451</v>
      </c>
      <c r="D197" s="120" t="s">
        <v>416</v>
      </c>
      <c r="E197" s="120" t="n">
        <v>451</v>
      </c>
      <c r="F197" s="120" t="s">
        <v>417</v>
      </c>
      <c r="G197" s="120" t="s">
        <v>155</v>
      </c>
      <c r="H197" s="120" t="s">
        <v>112</v>
      </c>
      <c r="I197" s="120" t="s">
        <v>391</v>
      </c>
    </row>
    <row r="198" customFormat="false" ht="18.75" hidden="false" customHeight="false" outlineLevel="0" collapsed="false">
      <c r="A198" s="102" t="n">
        <v>196</v>
      </c>
      <c r="B198" s="120" t="n">
        <v>3</v>
      </c>
      <c r="C198" s="120" t="n">
        <v>442</v>
      </c>
      <c r="D198" s="120" t="s">
        <v>418</v>
      </c>
      <c r="E198" s="120" t="n">
        <v>442</v>
      </c>
      <c r="F198" s="120"/>
      <c r="G198" s="120" t="s">
        <v>111</v>
      </c>
      <c r="H198" s="120" t="s">
        <v>112</v>
      </c>
      <c r="I198" s="120" t="s">
        <v>391</v>
      </c>
    </row>
    <row r="199" customFormat="false" ht="18.75" hidden="false" customHeight="false" outlineLevel="0" collapsed="false">
      <c r="A199" s="102" t="n">
        <v>197</v>
      </c>
      <c r="B199" s="120" t="n">
        <v>3</v>
      </c>
      <c r="C199" s="120" t="n">
        <v>842</v>
      </c>
      <c r="D199" s="120" t="s">
        <v>419</v>
      </c>
      <c r="E199" s="120" t="n">
        <v>842</v>
      </c>
      <c r="F199" s="120" t="s">
        <v>176</v>
      </c>
      <c r="G199" s="120" t="s">
        <v>111</v>
      </c>
      <c r="H199" s="120" t="s">
        <v>112</v>
      </c>
      <c r="I199" s="120" t="s">
        <v>391</v>
      </c>
    </row>
    <row r="200" customFormat="false" ht="18.75" hidden="false" customHeight="false" outlineLevel="0" collapsed="false">
      <c r="A200" s="102" t="n">
        <v>198</v>
      </c>
      <c r="B200" s="120" t="n">
        <v>3</v>
      </c>
      <c r="C200" s="120" t="n">
        <v>432</v>
      </c>
      <c r="D200" s="120" t="s">
        <v>420</v>
      </c>
      <c r="E200" s="120" t="n">
        <v>432</v>
      </c>
      <c r="F200" s="120"/>
      <c r="G200" s="120" t="s">
        <v>111</v>
      </c>
      <c r="H200" s="120" t="s">
        <v>112</v>
      </c>
      <c r="I200" s="120" t="s">
        <v>391</v>
      </c>
    </row>
    <row r="201" customFormat="false" ht="18.75" hidden="false" customHeight="false" outlineLevel="0" collapsed="false">
      <c r="A201" s="102" t="n">
        <v>199</v>
      </c>
      <c r="B201" s="120" t="n">
        <v>3</v>
      </c>
      <c r="C201" s="120" t="n">
        <v>433</v>
      </c>
      <c r="D201" s="120" t="s">
        <v>421</v>
      </c>
      <c r="E201" s="120" t="n">
        <v>433</v>
      </c>
      <c r="F201" s="120"/>
      <c r="G201" s="120" t="s">
        <v>111</v>
      </c>
      <c r="H201" s="120" t="s">
        <v>112</v>
      </c>
      <c r="I201" s="120" t="s">
        <v>391</v>
      </c>
    </row>
    <row r="202" customFormat="false" ht="18.75" hidden="false" customHeight="false" outlineLevel="0" collapsed="false">
      <c r="A202" s="102" t="n">
        <v>200</v>
      </c>
      <c r="B202" s="116" t="n">
        <v>3</v>
      </c>
      <c r="C202" s="120" t="n">
        <v>833</v>
      </c>
      <c r="D202" s="120" t="s">
        <v>422</v>
      </c>
      <c r="E202" s="120" t="n">
        <v>833</v>
      </c>
      <c r="F202" s="120" t="s">
        <v>152</v>
      </c>
      <c r="G202" s="120" t="s">
        <v>111</v>
      </c>
      <c r="H202" s="120" t="s">
        <v>112</v>
      </c>
      <c r="I202" s="120" t="s">
        <v>394</v>
      </c>
    </row>
    <row r="203" customFormat="false" ht="18.75" hidden="false" customHeight="false" outlineLevel="0" collapsed="false">
      <c r="A203" s="102" t="n">
        <v>201</v>
      </c>
      <c r="B203" s="120" t="n">
        <v>3</v>
      </c>
      <c r="C203" s="120" t="n">
        <v>491</v>
      </c>
      <c r="D203" s="120" t="s">
        <v>423</v>
      </c>
      <c r="E203" s="120" t="n">
        <v>491</v>
      </c>
      <c r="F203" s="120" t="s">
        <v>185</v>
      </c>
      <c r="G203" s="120" t="s">
        <v>150</v>
      </c>
      <c r="H203" s="120" t="s">
        <v>150</v>
      </c>
      <c r="I203" s="120" t="s">
        <v>391</v>
      </c>
    </row>
    <row r="204" customFormat="false" ht="18.75" hidden="false" customHeight="false" outlineLevel="0" collapsed="false">
      <c r="A204" s="102" t="n">
        <v>202</v>
      </c>
      <c r="B204" s="120" t="n">
        <v>3</v>
      </c>
      <c r="C204" s="120" t="n">
        <v>480</v>
      </c>
      <c r="D204" s="120" t="s">
        <v>424</v>
      </c>
      <c r="E204" s="120" t="n">
        <v>480</v>
      </c>
      <c r="F204" s="120" t="s">
        <v>342</v>
      </c>
      <c r="G204" s="120" t="s">
        <v>342</v>
      </c>
      <c r="H204" s="120" t="s">
        <v>381</v>
      </c>
      <c r="I204" s="120" t="s">
        <v>391</v>
      </c>
    </row>
    <row r="205" customFormat="false" ht="18.75" hidden="false" customHeight="false" outlineLevel="0" collapsed="false">
      <c r="A205" s="102" t="n">
        <v>203</v>
      </c>
      <c r="B205" s="120" t="n">
        <v>3</v>
      </c>
      <c r="C205" s="120" t="n">
        <v>443</v>
      </c>
      <c r="D205" s="120" t="s">
        <v>425</v>
      </c>
      <c r="E205" s="120" t="n">
        <v>443</v>
      </c>
      <c r="F205" s="120"/>
      <c r="G205" s="120" t="s">
        <v>111</v>
      </c>
      <c r="H205" s="120" t="s">
        <v>112</v>
      </c>
      <c r="I205" s="120" t="s">
        <v>391</v>
      </c>
    </row>
    <row r="206" customFormat="false" ht="18.75" hidden="false" customHeight="false" outlineLevel="0" collapsed="false">
      <c r="A206" s="102" t="n">
        <v>204</v>
      </c>
      <c r="B206" s="120" t="n">
        <v>3</v>
      </c>
      <c r="C206" s="120" t="n">
        <v>472</v>
      </c>
      <c r="D206" s="120" t="s">
        <v>426</v>
      </c>
      <c r="E206" s="120" t="n">
        <v>472</v>
      </c>
      <c r="F206" s="120" t="s">
        <v>399</v>
      </c>
      <c r="G206" s="120" t="s">
        <v>399</v>
      </c>
      <c r="H206" s="120" t="s">
        <v>145</v>
      </c>
      <c r="I206" s="120" t="s">
        <v>391</v>
      </c>
    </row>
    <row r="207" customFormat="false" ht="18.75" hidden="false" customHeight="false" outlineLevel="0" collapsed="false">
      <c r="A207" s="102" t="n">
        <v>205</v>
      </c>
      <c r="B207" s="120" t="n">
        <v>3</v>
      </c>
      <c r="C207" s="120" t="n">
        <v>424</v>
      </c>
      <c r="D207" s="120" t="s">
        <v>427</v>
      </c>
      <c r="E207" s="120" t="n">
        <v>424</v>
      </c>
      <c r="F207" s="120"/>
      <c r="G207" s="120" t="s">
        <v>111</v>
      </c>
      <c r="H207" s="120" t="s">
        <v>112</v>
      </c>
      <c r="I207" s="120" t="s">
        <v>391</v>
      </c>
    </row>
    <row r="208" customFormat="false" ht="18.75" hidden="false" customHeight="false" outlineLevel="0" collapsed="false">
      <c r="A208" s="102" t="n">
        <v>206</v>
      </c>
      <c r="B208" s="116" t="n">
        <v>3</v>
      </c>
      <c r="C208" s="120" t="n">
        <v>824</v>
      </c>
      <c r="D208" s="120" t="s">
        <v>428</v>
      </c>
      <c r="E208" s="120" t="n">
        <v>824</v>
      </c>
      <c r="F208" s="120" t="s">
        <v>131</v>
      </c>
      <c r="G208" s="120" t="s">
        <v>111</v>
      </c>
      <c r="H208" s="120" t="s">
        <v>112</v>
      </c>
      <c r="I208" s="120" t="s">
        <v>394</v>
      </c>
    </row>
    <row r="209" customFormat="false" ht="18.75" hidden="false" customHeight="false" outlineLevel="0" collapsed="false">
      <c r="A209" s="102" t="n">
        <v>207</v>
      </c>
      <c r="B209" s="120" t="n">
        <v>3</v>
      </c>
      <c r="C209" s="120" t="n">
        <v>463</v>
      </c>
      <c r="D209" s="120" t="s">
        <v>429</v>
      </c>
      <c r="E209" s="120" t="n">
        <v>463</v>
      </c>
      <c r="F209" s="120" t="s">
        <v>141</v>
      </c>
      <c r="G209" s="120" t="s">
        <v>141</v>
      </c>
      <c r="H209" s="120" t="s">
        <v>139</v>
      </c>
      <c r="I209" s="120" t="s">
        <v>391</v>
      </c>
    </row>
    <row r="210" customFormat="false" ht="18.75" hidden="false" customHeight="false" outlineLevel="0" collapsed="false">
      <c r="A210" s="102" t="n">
        <v>208</v>
      </c>
      <c r="B210" s="120" t="n">
        <v>3</v>
      </c>
      <c r="C210" s="120" t="n">
        <v>471</v>
      </c>
      <c r="D210" s="120" t="s">
        <v>430</v>
      </c>
      <c r="E210" s="120" t="n">
        <v>471</v>
      </c>
      <c r="F210" s="120" t="s">
        <v>431</v>
      </c>
      <c r="G210" s="120" t="s">
        <v>431</v>
      </c>
      <c r="H210" s="120" t="s">
        <v>145</v>
      </c>
      <c r="I210" s="120" t="s">
        <v>391</v>
      </c>
    </row>
    <row r="211" customFormat="false" ht="18.75" hidden="false" customHeight="false" outlineLevel="0" collapsed="false">
      <c r="A211" s="102" t="n">
        <v>209</v>
      </c>
      <c r="B211" s="116" t="n">
        <v>3</v>
      </c>
      <c r="C211" s="120" t="n">
        <v>871</v>
      </c>
      <c r="D211" s="120" t="s">
        <v>432</v>
      </c>
      <c r="E211" s="120" t="n">
        <v>871</v>
      </c>
      <c r="F211" s="120" t="s">
        <v>431</v>
      </c>
      <c r="G211" s="120" t="s">
        <v>286</v>
      </c>
      <c r="H211" s="120" t="s">
        <v>145</v>
      </c>
      <c r="I211" s="120" t="s">
        <v>394</v>
      </c>
    </row>
    <row r="212" customFormat="false" ht="18.75" hidden="false" customHeight="false" outlineLevel="0" collapsed="false">
      <c r="A212" s="102" t="n">
        <v>210</v>
      </c>
      <c r="B212" s="120" t="n">
        <v>3</v>
      </c>
      <c r="C212" s="120" t="n">
        <v>444</v>
      </c>
      <c r="D212" s="120" t="s">
        <v>433</v>
      </c>
      <c r="E212" s="120" t="n">
        <v>444</v>
      </c>
      <c r="F212" s="120"/>
      <c r="G212" s="120" t="s">
        <v>111</v>
      </c>
      <c r="H212" s="120" t="s">
        <v>112</v>
      </c>
      <c r="I212" s="120" t="s">
        <v>391</v>
      </c>
    </row>
    <row r="213" customFormat="false" ht="18.75" hidden="false" customHeight="false" outlineLevel="0" collapsed="false">
      <c r="A213" s="102" t="n">
        <v>211</v>
      </c>
      <c r="B213" s="116" t="n">
        <v>3</v>
      </c>
      <c r="C213" s="120" t="n">
        <v>844</v>
      </c>
      <c r="D213" s="120" t="s">
        <v>434</v>
      </c>
      <c r="E213" s="120" t="n">
        <v>844</v>
      </c>
      <c r="F213" s="120" t="s">
        <v>120</v>
      </c>
      <c r="G213" s="120" t="s">
        <v>111</v>
      </c>
      <c r="H213" s="120" t="s">
        <v>112</v>
      </c>
      <c r="I213" s="120" t="s">
        <v>394</v>
      </c>
    </row>
    <row r="214" customFormat="false" ht="18.75" hidden="false" customHeight="false" outlineLevel="0" collapsed="false">
      <c r="A214" s="102" t="n">
        <v>212</v>
      </c>
      <c r="B214" s="120" t="n">
        <v>3</v>
      </c>
      <c r="C214" s="120" t="n">
        <v>445</v>
      </c>
      <c r="D214" s="120" t="s">
        <v>435</v>
      </c>
      <c r="E214" s="120" t="n">
        <v>445</v>
      </c>
      <c r="F214" s="120"/>
      <c r="G214" s="120" t="s">
        <v>111</v>
      </c>
      <c r="H214" s="120" t="s">
        <v>112</v>
      </c>
      <c r="I214" s="120" t="s">
        <v>391</v>
      </c>
    </row>
    <row r="215" customFormat="false" ht="18.75" hidden="false" customHeight="false" outlineLevel="0" collapsed="false">
      <c r="A215" s="102" t="n">
        <v>213</v>
      </c>
      <c r="B215" s="120" t="n">
        <v>3</v>
      </c>
      <c r="C215" s="120" t="n">
        <v>435</v>
      </c>
      <c r="D215" s="120" t="s">
        <v>436</v>
      </c>
      <c r="E215" s="120" t="n">
        <v>435</v>
      </c>
      <c r="F215" s="120"/>
      <c r="G215" s="120" t="s">
        <v>111</v>
      </c>
      <c r="H215" s="120" t="s">
        <v>112</v>
      </c>
      <c r="I215" s="120" t="s">
        <v>391</v>
      </c>
    </row>
    <row r="216" customFormat="false" ht="18.75" hidden="false" customHeight="false" outlineLevel="0" collapsed="false">
      <c r="A216" s="102" t="n">
        <v>214</v>
      </c>
      <c r="B216" s="120" t="n">
        <v>3</v>
      </c>
      <c r="C216" s="120" t="n">
        <v>434</v>
      </c>
      <c r="D216" s="120" t="s">
        <v>437</v>
      </c>
      <c r="E216" s="120" t="n">
        <v>434</v>
      </c>
      <c r="F216" s="120"/>
      <c r="G216" s="120" t="s">
        <v>111</v>
      </c>
      <c r="H216" s="120" t="s">
        <v>112</v>
      </c>
      <c r="I216" s="120" t="s">
        <v>391</v>
      </c>
    </row>
    <row r="217" customFormat="false" ht="18.75" hidden="false" customHeight="false" outlineLevel="0" collapsed="false">
      <c r="A217" s="102" t="n">
        <v>215</v>
      </c>
      <c r="B217" s="120" t="n">
        <v>3</v>
      </c>
      <c r="C217" s="120" t="n">
        <v>481</v>
      </c>
      <c r="D217" s="120" t="s">
        <v>438</v>
      </c>
      <c r="E217" s="120" t="n">
        <v>481</v>
      </c>
      <c r="F217" s="120" t="s">
        <v>351</v>
      </c>
      <c r="G217" s="120" t="s">
        <v>351</v>
      </c>
      <c r="H217" s="120" t="s">
        <v>381</v>
      </c>
      <c r="I217" s="120" t="s">
        <v>391</v>
      </c>
    </row>
    <row r="218" customFormat="false" ht="18.75" hidden="false" customHeight="false" outlineLevel="0" collapsed="false">
      <c r="A218" s="102" t="n">
        <v>216</v>
      </c>
      <c r="B218" s="120" t="n">
        <v>3</v>
      </c>
      <c r="C218" s="120" t="n">
        <v>470</v>
      </c>
      <c r="D218" s="120" t="s">
        <v>439</v>
      </c>
      <c r="E218" s="120" t="n">
        <v>470</v>
      </c>
      <c r="F218" s="120" t="s">
        <v>147</v>
      </c>
      <c r="G218" s="120" t="s">
        <v>147</v>
      </c>
      <c r="H218" s="120" t="s">
        <v>145</v>
      </c>
      <c r="I218" s="120" t="s">
        <v>391</v>
      </c>
    </row>
    <row r="219" customFormat="false" ht="18.75" hidden="false" customHeight="false" outlineLevel="0" collapsed="false">
      <c r="A219" s="102" t="n">
        <v>217</v>
      </c>
      <c r="B219" s="120" t="n">
        <v>3</v>
      </c>
      <c r="C219" s="120" t="n">
        <v>474</v>
      </c>
      <c r="D219" s="120" t="s">
        <v>440</v>
      </c>
      <c r="E219" s="120" t="n">
        <v>474</v>
      </c>
      <c r="F219" s="120" t="s">
        <v>431</v>
      </c>
      <c r="G219" s="120" t="s">
        <v>286</v>
      </c>
      <c r="H219" s="120" t="s">
        <v>145</v>
      </c>
      <c r="I219" s="120" t="s">
        <v>391</v>
      </c>
    </row>
    <row r="220" customFormat="false" ht="18.75" hidden="false" customHeight="false" outlineLevel="0" collapsed="false">
      <c r="A220" s="102" t="n">
        <v>218</v>
      </c>
      <c r="B220" s="120" t="n">
        <v>3</v>
      </c>
      <c r="C220" s="120" t="n">
        <v>475</v>
      </c>
      <c r="D220" s="120" t="s">
        <v>441</v>
      </c>
      <c r="E220" s="120" t="n">
        <v>475</v>
      </c>
      <c r="F220" s="120" t="s">
        <v>281</v>
      </c>
      <c r="G220" s="120" t="s">
        <v>281</v>
      </c>
      <c r="H220" s="120" t="s">
        <v>442</v>
      </c>
      <c r="I220" s="120" t="s">
        <v>391</v>
      </c>
    </row>
    <row r="221" customFormat="false" ht="18.75" hidden="false" customHeight="false" outlineLevel="0" collapsed="false">
      <c r="A221" s="102" t="n">
        <v>219</v>
      </c>
      <c r="B221" s="120" t="n">
        <v>3</v>
      </c>
      <c r="C221" s="120" t="n">
        <v>465</v>
      </c>
      <c r="D221" s="120" t="s">
        <v>443</v>
      </c>
      <c r="E221" s="120" t="n">
        <v>465</v>
      </c>
      <c r="F221" s="120" t="s">
        <v>137</v>
      </c>
      <c r="G221" s="120" t="s">
        <v>138</v>
      </c>
      <c r="H221" s="120" t="s">
        <v>139</v>
      </c>
      <c r="I221" s="120" t="s">
        <v>391</v>
      </c>
    </row>
    <row r="222" customFormat="false" ht="18.75" hidden="false" customHeight="false" outlineLevel="0" collapsed="false">
      <c r="A222" s="102" t="n">
        <v>220</v>
      </c>
      <c r="B222" s="120" t="n">
        <v>3</v>
      </c>
      <c r="C222" s="120" t="n">
        <v>493</v>
      </c>
      <c r="D222" s="120" t="s">
        <v>444</v>
      </c>
      <c r="E222" s="120" t="n">
        <v>493</v>
      </c>
      <c r="F222" s="120" t="s">
        <v>235</v>
      </c>
      <c r="G222" s="120" t="s">
        <v>150</v>
      </c>
      <c r="H222" s="120" t="s">
        <v>150</v>
      </c>
      <c r="I222" s="120" t="s">
        <v>391</v>
      </c>
    </row>
    <row r="223" customFormat="false" ht="18.75" hidden="false" customHeight="false" outlineLevel="0" collapsed="false">
      <c r="A223" s="102" t="n">
        <v>221</v>
      </c>
      <c r="B223" s="120" t="n">
        <v>3</v>
      </c>
      <c r="C223" s="120" t="n">
        <v>461</v>
      </c>
      <c r="D223" s="120" t="s">
        <v>445</v>
      </c>
      <c r="E223" s="120" t="n">
        <v>461</v>
      </c>
      <c r="F223" s="120" t="s">
        <v>243</v>
      </c>
      <c r="G223" s="120" t="s">
        <v>243</v>
      </c>
      <c r="H223" s="120" t="s">
        <v>139</v>
      </c>
      <c r="I223" s="120" t="s">
        <v>391</v>
      </c>
    </row>
    <row r="224" customFormat="false" ht="18.75" hidden="false" customHeight="false" outlineLevel="0" collapsed="false">
      <c r="A224" s="102" t="n">
        <v>222</v>
      </c>
      <c r="B224" s="120" t="n">
        <v>3</v>
      </c>
      <c r="C224" s="120" t="n">
        <v>482</v>
      </c>
      <c r="D224" s="120" t="s">
        <v>446</v>
      </c>
      <c r="E224" s="120" t="n">
        <v>482</v>
      </c>
      <c r="F224" s="120" t="s">
        <v>227</v>
      </c>
      <c r="G224" s="120" t="s">
        <v>227</v>
      </c>
      <c r="H224" s="120" t="s">
        <v>381</v>
      </c>
      <c r="I224" s="120" t="s">
        <v>391</v>
      </c>
    </row>
    <row r="225" customFormat="false" ht="18.75" hidden="false" customHeight="false" outlineLevel="0" collapsed="false">
      <c r="A225" s="102" t="n">
        <v>223</v>
      </c>
      <c r="B225" s="120" t="n">
        <v>3</v>
      </c>
      <c r="C225" s="120" t="n">
        <v>400</v>
      </c>
      <c r="D225" s="120" t="s">
        <v>447</v>
      </c>
      <c r="E225" s="120" t="n">
        <v>400</v>
      </c>
      <c r="F225" s="120" t="s">
        <v>124</v>
      </c>
      <c r="G225" s="120" t="s">
        <v>111</v>
      </c>
      <c r="H225" s="120" t="s">
        <v>112</v>
      </c>
      <c r="I225" s="120" t="s">
        <v>391</v>
      </c>
    </row>
    <row r="226" customFormat="false" ht="18.75" hidden="false" customHeight="false" outlineLevel="0" collapsed="false">
      <c r="A226" s="102" t="n">
        <v>224</v>
      </c>
      <c r="B226" s="120" t="n">
        <v>3</v>
      </c>
      <c r="C226" s="120" t="n">
        <v>401</v>
      </c>
      <c r="D226" s="120" t="s">
        <v>448</v>
      </c>
      <c r="E226" s="120" t="n">
        <v>401</v>
      </c>
      <c r="F226" s="120" t="s">
        <v>449</v>
      </c>
      <c r="G226" s="120" t="s">
        <v>155</v>
      </c>
      <c r="H226" s="120" t="s">
        <v>112</v>
      </c>
      <c r="I226" s="120" t="s">
        <v>391</v>
      </c>
    </row>
    <row r="227" customFormat="false" ht="18.75" hidden="false" customHeight="false" outlineLevel="0" collapsed="false">
      <c r="A227" s="102" t="n">
        <v>225</v>
      </c>
      <c r="B227" s="118"/>
      <c r="C227" s="118"/>
      <c r="D227" s="118"/>
      <c r="E227" s="118"/>
      <c r="F227" s="118"/>
      <c r="G227" s="118"/>
      <c r="H227" s="118"/>
      <c r="I227" s="118"/>
    </row>
    <row r="228" customFormat="false" ht="18.75" hidden="false" customHeight="false" outlineLevel="0" collapsed="false">
      <c r="A228" s="102" t="n">
        <v>226</v>
      </c>
      <c r="B228" s="120"/>
      <c r="C228" s="120"/>
      <c r="D228" s="124" t="s">
        <v>450</v>
      </c>
      <c r="E228" s="120"/>
      <c r="F228" s="120"/>
      <c r="G228" s="120"/>
      <c r="H228" s="120"/>
      <c r="I228" s="120"/>
    </row>
    <row r="229" customFormat="false" ht="18.75" hidden="false" customHeight="false" outlineLevel="0" collapsed="false">
      <c r="A229" s="102" t="n">
        <v>227</v>
      </c>
      <c r="B229" s="118"/>
      <c r="C229" s="118"/>
      <c r="D229" s="118"/>
      <c r="E229" s="118"/>
      <c r="F229" s="118"/>
      <c r="G229" s="118"/>
      <c r="H229" s="118"/>
      <c r="I229" s="118"/>
    </row>
    <row r="230" customFormat="false" ht="18.75" hidden="false" customHeight="false" outlineLevel="0" collapsed="false">
      <c r="A230" s="102" t="n">
        <v>228</v>
      </c>
      <c r="B230" s="120" t="n">
        <v>3</v>
      </c>
      <c r="C230" s="120" t="n">
        <v>411</v>
      </c>
      <c r="D230" s="120" t="s">
        <v>451</v>
      </c>
      <c r="E230" s="120" t="n">
        <v>411</v>
      </c>
      <c r="F230" s="120"/>
      <c r="G230" s="120" t="s">
        <v>111</v>
      </c>
      <c r="H230" s="120" t="s">
        <v>112</v>
      </c>
      <c r="I230" s="120" t="s">
        <v>391</v>
      </c>
    </row>
    <row r="231" customFormat="false" ht="18.75" hidden="false" customHeight="false" outlineLevel="0" collapsed="false">
      <c r="A231" s="102" t="n">
        <v>229</v>
      </c>
      <c r="B231" s="120" t="n">
        <v>3</v>
      </c>
      <c r="C231" s="120" t="n">
        <v>412</v>
      </c>
      <c r="D231" s="120" t="s">
        <v>452</v>
      </c>
      <c r="E231" s="120" t="n">
        <v>412</v>
      </c>
      <c r="F231" s="120"/>
      <c r="G231" s="120" t="s">
        <v>111</v>
      </c>
      <c r="H231" s="120" t="s">
        <v>112</v>
      </c>
      <c r="I231" s="120" t="s">
        <v>391</v>
      </c>
    </row>
    <row r="232" customFormat="false" ht="18.75" hidden="false" customHeight="false" outlineLevel="0" collapsed="false">
      <c r="A232" s="102" t="n">
        <v>230</v>
      </c>
      <c r="B232" s="116" t="n">
        <v>3</v>
      </c>
      <c r="C232" s="120" t="n">
        <v>812</v>
      </c>
      <c r="D232" s="120" t="s">
        <v>453</v>
      </c>
      <c r="E232" s="120" t="n">
        <v>812</v>
      </c>
      <c r="F232" s="120" t="s">
        <v>110</v>
      </c>
      <c r="G232" s="120" t="s">
        <v>111</v>
      </c>
      <c r="H232" s="120" t="s">
        <v>112</v>
      </c>
      <c r="I232" s="120" t="s">
        <v>394</v>
      </c>
    </row>
    <row r="233" customFormat="false" ht="18.75" hidden="false" customHeight="false" outlineLevel="0" collapsed="false">
      <c r="A233" s="102" t="n">
        <v>231</v>
      </c>
      <c r="B233" s="120" t="n">
        <v>3</v>
      </c>
      <c r="C233" s="120" t="n">
        <v>419</v>
      </c>
      <c r="D233" s="120" t="s">
        <v>454</v>
      </c>
      <c r="E233" s="120" t="n">
        <v>419</v>
      </c>
      <c r="F233" s="120" t="s">
        <v>176</v>
      </c>
      <c r="G233" s="120" t="s">
        <v>111</v>
      </c>
      <c r="H233" s="120" t="s">
        <v>112</v>
      </c>
      <c r="I233" s="120" t="s">
        <v>391</v>
      </c>
    </row>
    <row r="234" customFormat="false" ht="18.75" hidden="false" customHeight="false" outlineLevel="0" collapsed="false">
      <c r="A234" s="102" t="n">
        <v>232</v>
      </c>
      <c r="B234" s="120" t="n">
        <v>3</v>
      </c>
      <c r="C234" s="120" t="n">
        <v>819</v>
      </c>
      <c r="D234" s="120" t="s">
        <v>455</v>
      </c>
      <c r="E234" s="120" t="n">
        <v>819</v>
      </c>
      <c r="F234" s="120" t="s">
        <v>176</v>
      </c>
      <c r="G234" s="120" t="s">
        <v>111</v>
      </c>
      <c r="H234" s="120" t="s">
        <v>112</v>
      </c>
      <c r="I234" s="120" t="s">
        <v>394</v>
      </c>
    </row>
    <row r="235" customFormat="false" ht="18.75" hidden="false" customHeight="false" outlineLevel="0" collapsed="false">
      <c r="A235" s="102" t="n">
        <v>233</v>
      </c>
      <c r="B235" s="120" t="n">
        <v>3</v>
      </c>
      <c r="C235" s="120" t="n">
        <v>416</v>
      </c>
      <c r="D235" s="120" t="s">
        <v>456</v>
      </c>
      <c r="E235" s="120" t="n">
        <v>416</v>
      </c>
      <c r="F235" s="120" t="s">
        <v>131</v>
      </c>
      <c r="G235" s="120" t="s">
        <v>111</v>
      </c>
      <c r="H235" s="120" t="s">
        <v>112</v>
      </c>
      <c r="I235" s="120" t="s">
        <v>391</v>
      </c>
    </row>
    <row r="236" customFormat="false" ht="18.75" hidden="false" customHeight="false" outlineLevel="0" collapsed="false">
      <c r="A236" s="102" t="n">
        <v>234</v>
      </c>
      <c r="B236" s="116" t="n">
        <v>3</v>
      </c>
      <c r="C236" s="120" t="n">
        <v>816</v>
      </c>
      <c r="D236" s="120" t="s">
        <v>457</v>
      </c>
      <c r="E236" s="120" t="n">
        <v>816</v>
      </c>
      <c r="F236" s="120" t="s">
        <v>131</v>
      </c>
      <c r="G236" s="120" t="s">
        <v>111</v>
      </c>
      <c r="H236" s="120" t="s">
        <v>112</v>
      </c>
      <c r="I236" s="120" t="s">
        <v>394</v>
      </c>
    </row>
    <row r="237" customFormat="false" ht="18.75" hidden="false" customHeight="false" outlineLevel="0" collapsed="false">
      <c r="A237" s="102" t="n">
        <v>235</v>
      </c>
      <c r="B237" s="120" t="n">
        <v>3</v>
      </c>
      <c r="C237" s="120" t="n">
        <v>417</v>
      </c>
      <c r="D237" s="120" t="s">
        <v>458</v>
      </c>
      <c r="E237" s="120" t="n">
        <v>417</v>
      </c>
      <c r="F237" s="120"/>
      <c r="G237" s="120" t="s">
        <v>111</v>
      </c>
      <c r="H237" s="120" t="s">
        <v>112</v>
      </c>
      <c r="I237" s="120" t="s">
        <v>391</v>
      </c>
    </row>
    <row r="238" customFormat="false" ht="18.75" hidden="false" customHeight="false" outlineLevel="0" collapsed="false">
      <c r="A238" s="102" t="n">
        <v>236</v>
      </c>
      <c r="B238" s="120" t="n">
        <v>3</v>
      </c>
      <c r="C238" s="120" t="n">
        <v>418</v>
      </c>
      <c r="D238" s="120" t="s">
        <v>459</v>
      </c>
      <c r="E238" s="120" t="n">
        <v>418</v>
      </c>
      <c r="F238" s="120"/>
      <c r="G238" s="120" t="s">
        <v>111</v>
      </c>
      <c r="H238" s="120" t="s">
        <v>112</v>
      </c>
      <c r="I238" s="120" t="s">
        <v>391</v>
      </c>
    </row>
    <row r="239" customFormat="false" ht="18.75" hidden="false" customHeight="false" outlineLevel="0" collapsed="false">
      <c r="A239" s="102" t="n">
        <v>237</v>
      </c>
      <c r="B239" s="120" t="n">
        <v>3</v>
      </c>
      <c r="C239" s="120" t="n">
        <v>466</v>
      </c>
      <c r="D239" s="120" t="s">
        <v>460</v>
      </c>
      <c r="E239" s="120" t="n">
        <v>466</v>
      </c>
      <c r="F239" s="120" t="s">
        <v>137</v>
      </c>
      <c r="G239" s="120" t="s">
        <v>138</v>
      </c>
      <c r="H239" s="120" t="s">
        <v>139</v>
      </c>
      <c r="I239" s="120" t="s">
        <v>391</v>
      </c>
    </row>
    <row r="240" customFormat="false" ht="18.75" hidden="false" customHeight="false" outlineLevel="0" collapsed="false">
      <c r="A240" s="102" t="n">
        <v>238</v>
      </c>
      <c r="B240" s="120" t="n">
        <v>3</v>
      </c>
      <c r="C240" s="120" t="n">
        <v>410</v>
      </c>
      <c r="D240" s="120" t="s">
        <v>461</v>
      </c>
      <c r="E240" s="120" t="n">
        <v>410</v>
      </c>
      <c r="F240" s="120"/>
      <c r="G240" s="120" t="s">
        <v>111</v>
      </c>
      <c r="H240" s="120" t="s">
        <v>112</v>
      </c>
      <c r="I240" s="120" t="s">
        <v>391</v>
      </c>
    </row>
    <row r="241" customFormat="false" ht="18.75" hidden="false" customHeight="false" outlineLevel="0" collapsed="false">
      <c r="A241" s="102" t="n">
        <v>239</v>
      </c>
      <c r="B241" s="120" t="n">
        <v>3</v>
      </c>
      <c r="C241" s="120" t="n">
        <v>810</v>
      </c>
      <c r="D241" s="120" t="s">
        <v>462</v>
      </c>
      <c r="E241" s="120" t="n">
        <v>810</v>
      </c>
      <c r="F241" s="120"/>
      <c r="G241" s="120" t="s">
        <v>111</v>
      </c>
      <c r="H241" s="120" t="s">
        <v>112</v>
      </c>
      <c r="I241" s="120" t="s">
        <v>394</v>
      </c>
    </row>
    <row r="242" customFormat="false" ht="18.75" hidden="false" customHeight="false" outlineLevel="0" collapsed="false">
      <c r="A242" s="102" t="n">
        <v>240</v>
      </c>
      <c r="B242" s="120" t="n">
        <v>3</v>
      </c>
      <c r="C242" s="120" t="n">
        <v>413</v>
      </c>
      <c r="D242" s="120" t="s">
        <v>463</v>
      </c>
      <c r="E242" s="120" t="n">
        <v>413</v>
      </c>
      <c r="F242" s="120"/>
      <c r="G242" s="120" t="s">
        <v>111</v>
      </c>
      <c r="H242" s="120" t="s">
        <v>112</v>
      </c>
      <c r="I242" s="120" t="s">
        <v>391</v>
      </c>
    </row>
    <row r="243" customFormat="false" ht="18.75" hidden="false" customHeight="false" outlineLevel="0" collapsed="false">
      <c r="A243" s="102" t="n">
        <v>241</v>
      </c>
      <c r="B243" s="120" t="n">
        <v>3</v>
      </c>
      <c r="C243" s="120" t="n">
        <v>452</v>
      </c>
      <c r="D243" s="120" t="s">
        <v>464</v>
      </c>
      <c r="E243" s="120" t="n">
        <v>452</v>
      </c>
      <c r="F243" s="120" t="s">
        <v>465</v>
      </c>
      <c r="G243" s="120" t="s">
        <v>155</v>
      </c>
      <c r="H243" s="120" t="s">
        <v>112</v>
      </c>
      <c r="I243" s="120" t="s">
        <v>391</v>
      </c>
    </row>
    <row r="244" customFormat="false" ht="18.75" hidden="false" customHeight="false" outlineLevel="0" collapsed="false">
      <c r="A244" s="102" t="n">
        <v>242</v>
      </c>
      <c r="B244" s="120" t="n">
        <v>3</v>
      </c>
      <c r="C244" s="120" t="n">
        <v>427</v>
      </c>
      <c r="D244" s="120" t="s">
        <v>466</v>
      </c>
      <c r="E244" s="120" t="n">
        <v>427</v>
      </c>
      <c r="F244" s="120"/>
      <c r="G244" s="120" t="s">
        <v>111</v>
      </c>
      <c r="H244" s="120" t="s">
        <v>112</v>
      </c>
      <c r="I244" s="120" t="s">
        <v>391</v>
      </c>
    </row>
    <row r="245" customFormat="false" ht="18.75" hidden="false" customHeight="false" outlineLevel="0" collapsed="false">
      <c r="A245" s="102" t="n">
        <v>243</v>
      </c>
      <c r="B245" s="120" t="n">
        <v>3</v>
      </c>
      <c r="C245" s="120" t="n">
        <v>415</v>
      </c>
      <c r="D245" s="120" t="s">
        <v>467</v>
      </c>
      <c r="E245" s="120" t="n">
        <v>415</v>
      </c>
      <c r="F245" s="120"/>
      <c r="G245" s="120" t="s">
        <v>111</v>
      </c>
      <c r="H245" s="120" t="s">
        <v>112</v>
      </c>
      <c r="I245" s="120" t="s">
        <v>391</v>
      </c>
    </row>
    <row r="246" customFormat="false" ht="18.75" hidden="false" customHeight="false" outlineLevel="0" collapsed="false">
      <c r="A246" s="102" t="n">
        <v>244</v>
      </c>
      <c r="B246" s="120" t="n">
        <v>3</v>
      </c>
      <c r="C246" s="120" t="n">
        <v>467</v>
      </c>
      <c r="D246" s="120" t="s">
        <v>468</v>
      </c>
      <c r="E246" s="120" t="n">
        <v>467</v>
      </c>
      <c r="F246" s="120" t="s">
        <v>137</v>
      </c>
      <c r="G246" s="120" t="s">
        <v>138</v>
      </c>
      <c r="H246" s="120" t="s">
        <v>139</v>
      </c>
      <c r="I246" s="120" t="s">
        <v>391</v>
      </c>
    </row>
    <row r="247" customFormat="false" ht="18.75" hidden="false" customHeight="false" outlineLevel="0" collapsed="false">
      <c r="A247" s="102" t="n">
        <v>245</v>
      </c>
      <c r="B247" s="118"/>
      <c r="C247" s="118"/>
      <c r="D247" s="118"/>
      <c r="E247" s="118"/>
      <c r="F247" s="118"/>
      <c r="G247" s="118"/>
      <c r="H247" s="118"/>
      <c r="I247" s="118"/>
    </row>
    <row r="248" customFormat="false" ht="18.75" hidden="false" customHeight="false" outlineLevel="0" collapsed="false">
      <c r="A248" s="102" t="n">
        <v>246</v>
      </c>
      <c r="B248" s="120"/>
      <c r="C248" s="120"/>
      <c r="D248" s="124" t="s">
        <v>469</v>
      </c>
      <c r="E248" s="120"/>
      <c r="F248" s="120"/>
      <c r="G248" s="120"/>
      <c r="H248" s="120"/>
      <c r="I248" s="120"/>
    </row>
    <row r="249" customFormat="false" ht="18.75" hidden="false" customHeight="false" outlineLevel="0" collapsed="false">
      <c r="A249" s="102" t="n">
        <v>247</v>
      </c>
      <c r="B249" s="118"/>
      <c r="C249" s="118"/>
      <c r="D249" s="118"/>
      <c r="E249" s="118"/>
      <c r="F249" s="118"/>
      <c r="G249" s="118"/>
      <c r="H249" s="118"/>
      <c r="I249" s="118"/>
    </row>
    <row r="250" customFormat="false" ht="18.75" hidden="false" customHeight="false" outlineLevel="0" collapsed="false">
      <c r="A250" s="102" t="n">
        <v>248</v>
      </c>
      <c r="B250" s="120" t="n">
        <v>4</v>
      </c>
      <c r="C250" s="120" t="n">
        <v>600</v>
      </c>
      <c r="D250" s="120" t="s">
        <v>470</v>
      </c>
      <c r="E250" s="120" t="n">
        <v>600</v>
      </c>
      <c r="F250" s="120" t="s">
        <v>152</v>
      </c>
      <c r="G250" s="120" t="s">
        <v>111</v>
      </c>
      <c r="H250" s="120" t="s">
        <v>112</v>
      </c>
      <c r="I250" s="120" t="s">
        <v>471</v>
      </c>
    </row>
    <row r="251" customFormat="false" ht="18.75" hidden="false" customHeight="false" outlineLevel="0" collapsed="false">
      <c r="A251" s="102" t="n">
        <v>249</v>
      </c>
      <c r="B251" s="120" t="n">
        <v>4</v>
      </c>
      <c r="C251" s="120" t="n">
        <v>601</v>
      </c>
      <c r="D251" s="120" t="s">
        <v>472</v>
      </c>
      <c r="E251" s="120" t="n">
        <v>601</v>
      </c>
      <c r="F251" s="120" t="s">
        <v>110</v>
      </c>
      <c r="G251" s="120" t="s">
        <v>111</v>
      </c>
      <c r="H251" s="120" t="s">
        <v>112</v>
      </c>
      <c r="I251" s="120" t="s">
        <v>471</v>
      </c>
    </row>
    <row r="252" customFormat="false" ht="18.75" hidden="false" customHeight="false" outlineLevel="0" collapsed="false">
      <c r="A252" s="102" t="n">
        <v>250</v>
      </c>
      <c r="B252" s="120" t="n">
        <v>4</v>
      </c>
      <c r="C252" s="120" t="n">
        <v>602</v>
      </c>
      <c r="D252" s="120" t="s">
        <v>473</v>
      </c>
      <c r="E252" s="120" t="n">
        <v>602</v>
      </c>
      <c r="F252" s="120" t="s">
        <v>131</v>
      </c>
      <c r="G252" s="120" t="s">
        <v>111</v>
      </c>
      <c r="H252" s="120" t="s">
        <v>112</v>
      </c>
      <c r="I252" s="120" t="s">
        <v>471</v>
      </c>
    </row>
    <row r="253" customFormat="false" ht="18.75" hidden="false" customHeight="false" outlineLevel="0" collapsed="false">
      <c r="A253" s="102" t="n">
        <v>251</v>
      </c>
      <c r="B253" s="120"/>
      <c r="C253" s="120"/>
      <c r="D253" s="120"/>
      <c r="E253" s="120"/>
      <c r="F253" s="120"/>
      <c r="G253" s="120"/>
      <c r="H253" s="120"/>
      <c r="I253" s="120"/>
    </row>
    <row r="254" customFormat="false" ht="18.75" hidden="false" customHeight="false" outlineLevel="0" collapsed="false">
      <c r="A254" s="102" t="n">
        <v>252</v>
      </c>
      <c r="B254" s="120"/>
      <c r="C254" s="120"/>
      <c r="D254" s="120"/>
      <c r="E254" s="120"/>
      <c r="F254" s="120"/>
      <c r="G254" s="120"/>
      <c r="H254" s="120"/>
      <c r="I254" s="120"/>
    </row>
    <row r="255" customFormat="false" ht="18.75" hidden="false" customHeight="false" outlineLevel="0" collapsed="false">
      <c r="A255" s="102" t="n">
        <v>253</v>
      </c>
      <c r="B255" s="120"/>
      <c r="C255" s="120"/>
      <c r="D255" s="120"/>
      <c r="E255" s="120"/>
      <c r="F255" s="120"/>
      <c r="G255" s="120"/>
      <c r="H255" s="120"/>
      <c r="I255" s="120"/>
    </row>
    <row r="256" customFormat="false" ht="18.75" hidden="false" customHeight="false" outlineLevel="0" collapsed="false">
      <c r="A256" s="102" t="n">
        <v>254</v>
      </c>
      <c r="B256" s="120"/>
      <c r="C256" s="120"/>
      <c r="D256" s="120"/>
      <c r="E256" s="120"/>
      <c r="F256" s="120"/>
      <c r="G256" s="120"/>
      <c r="H256" s="120"/>
      <c r="I256" s="120"/>
    </row>
    <row r="257" customFormat="false" ht="18.75" hidden="false" customHeight="false" outlineLevel="0" collapsed="false">
      <c r="A257" s="102" t="n">
        <v>255</v>
      </c>
      <c r="B257" s="120"/>
      <c r="C257" s="120"/>
      <c r="D257" s="120"/>
      <c r="E257" s="120"/>
      <c r="F257" s="120"/>
      <c r="G257" s="120"/>
      <c r="H257" s="120"/>
      <c r="I257" s="120"/>
    </row>
    <row r="258" customFormat="false" ht="18.75" hidden="false" customHeight="false" outlineLevel="0" collapsed="false">
      <c r="A258" s="102" t="n">
        <v>256</v>
      </c>
      <c r="B258" s="120"/>
      <c r="C258" s="120"/>
      <c r="D258" s="120"/>
      <c r="E258" s="120"/>
      <c r="F258" s="120"/>
      <c r="G258" s="120"/>
      <c r="H258" s="120"/>
      <c r="I258" s="120"/>
    </row>
    <row r="259" customFormat="false" ht="18.75" hidden="false" customHeight="false" outlineLevel="0" collapsed="false">
      <c r="A259" s="102" t="n">
        <v>257</v>
      </c>
      <c r="B259" s="118"/>
      <c r="C259" s="118"/>
      <c r="D259" s="112" t="s">
        <v>474</v>
      </c>
      <c r="E259" s="118"/>
      <c r="F259" s="118"/>
      <c r="G259" s="118"/>
      <c r="H259" s="118"/>
      <c r="I259" s="118"/>
    </row>
  </sheetData>
  <sheetProtection sheet="true" objects="true" scenarios="true"/>
  <autoFilter ref="A3:I248">
    <sortState ref="A4:I248">
      <sortCondition ref="A4:A248" customList=""/>
    </sortState>
  </autoFilter>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2014-10-03T19:49:07Z</dcterms:created>
  <dc:creator>HOKULEA</dc:creator>
  <dc:description/>
  <dc:language>en-US</dc:language>
  <cp:lastModifiedBy/>
  <cp:lastPrinted>2014-10-06T21:41:37Z</cp:lastPrinted>
  <dcterms:modified xsi:type="dcterms:W3CDTF">2026-10-14T10:54:49Z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